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240" yWindow="75" windowWidth="14880" windowHeight="7680" activeTab="3"/>
  </bookViews>
  <sheets>
    <sheet name="Instytucja" sheetId="8" r:id="rId1"/>
    <sheet name="Zatrudnienie" sheetId="9" r:id="rId2"/>
    <sheet name="Część opisowa" sheetId="10" r:id="rId3"/>
    <sheet name="Część merytoryczna" sheetId="11" r:id="rId4"/>
  </sheets>
  <definedNames>
    <definedName name="_xlnm.Print_Area" localSheetId="3">'Część merytoryczna'!$A$2:$I$117</definedName>
    <definedName name="_xlnm.Print_Area" localSheetId="2">'Część opisowa'!$A$2:$F$107</definedName>
    <definedName name="_xlnm.Print_Area" localSheetId="0">Instytucja!$A$2:$F$110</definedName>
    <definedName name="_xlnm.Print_Area" localSheetId="1">Zatrudnienie!$B$1:$F$62</definedName>
  </definedNames>
  <calcPr calcId="125725"/>
</workbook>
</file>

<file path=xl/calcChain.xml><?xml version="1.0" encoding="utf-8"?>
<calcChain xmlns="http://schemas.openxmlformats.org/spreadsheetml/2006/main">
  <c r="F102" i="11"/>
  <c r="E102"/>
  <c r="D102"/>
  <c r="C102"/>
  <c r="B102"/>
  <c r="H101"/>
  <c r="G101"/>
  <c r="H100"/>
  <c r="G100"/>
  <c r="H99"/>
  <c r="G99"/>
  <c r="F98"/>
  <c r="E98"/>
  <c r="D98"/>
  <c r="C98"/>
  <c r="B98"/>
  <c r="H96"/>
  <c r="G96"/>
  <c r="H95"/>
  <c r="G95"/>
  <c r="H94"/>
  <c r="G94"/>
  <c r="F90"/>
  <c r="E90"/>
  <c r="D90"/>
  <c r="C90"/>
  <c r="B90"/>
  <c r="H89"/>
  <c r="G89"/>
  <c r="H88"/>
  <c r="G88"/>
  <c r="H87"/>
  <c r="G87"/>
  <c r="H86"/>
  <c r="G86"/>
  <c r="H85"/>
  <c r="G85"/>
  <c r="H84"/>
  <c r="G84"/>
  <c r="H83"/>
  <c r="G83"/>
  <c r="F82"/>
  <c r="E82"/>
  <c r="D82"/>
  <c r="C82"/>
  <c r="B82"/>
  <c r="F77"/>
  <c r="E77"/>
  <c r="D77"/>
  <c r="C77"/>
  <c r="B77"/>
  <c r="H74"/>
  <c r="G74"/>
  <c r="H73"/>
  <c r="G73"/>
  <c r="H72"/>
  <c r="G72"/>
  <c r="H71"/>
  <c r="G71"/>
  <c r="H70"/>
  <c r="G70"/>
  <c r="H69"/>
  <c r="G69"/>
  <c r="H68"/>
  <c r="G68"/>
  <c r="H67"/>
  <c r="G67"/>
  <c r="H66"/>
  <c r="G66"/>
  <c r="H65"/>
  <c r="G65"/>
  <c r="H64"/>
  <c r="G64"/>
  <c r="H63"/>
  <c r="G63"/>
  <c r="H62"/>
  <c r="G62"/>
  <c r="H61"/>
  <c r="G61"/>
  <c r="H60"/>
  <c r="G60"/>
  <c r="F59"/>
  <c r="E59"/>
  <c r="G59" s="1"/>
  <c r="D59"/>
  <c r="C59"/>
  <c r="B59"/>
  <c r="H58"/>
  <c r="G58"/>
  <c r="H57"/>
  <c r="G57"/>
  <c r="H56"/>
  <c r="G56"/>
  <c r="F55"/>
  <c r="E55"/>
  <c r="D55"/>
  <c r="C55"/>
  <c r="B55"/>
  <c r="G55" s="1"/>
  <c r="H53"/>
  <c r="G53"/>
  <c r="H52"/>
  <c r="G52"/>
  <c r="H51"/>
  <c r="G51"/>
  <c r="F50"/>
  <c r="H50" s="1"/>
  <c r="E50"/>
  <c r="D50"/>
  <c r="C50"/>
  <c r="B50"/>
  <c r="H45"/>
  <c r="G45"/>
  <c r="H44"/>
  <c r="G44"/>
  <c r="H43"/>
  <c r="G43"/>
  <c r="H42"/>
  <c r="G42"/>
  <c r="H41"/>
  <c r="G41"/>
  <c r="F40"/>
  <c r="H40" s="1"/>
  <c r="E40"/>
  <c r="D40"/>
  <c r="C40"/>
  <c r="B40"/>
  <c r="H35"/>
  <c r="G35"/>
  <c r="H34"/>
  <c r="G34"/>
  <c r="H33"/>
  <c r="G33"/>
  <c r="H32"/>
  <c r="G32"/>
  <c r="H31"/>
  <c r="G31"/>
  <c r="H30"/>
  <c r="G30"/>
  <c r="H29"/>
  <c r="G29"/>
  <c r="H28"/>
  <c r="G28"/>
  <c r="H27"/>
  <c r="G27"/>
  <c r="H26"/>
  <c r="G26"/>
  <c r="H25"/>
  <c r="G25"/>
  <c r="H24"/>
  <c r="G24"/>
  <c r="H23"/>
  <c r="G23"/>
  <c r="F22"/>
  <c r="E22"/>
  <c r="G22" s="1"/>
  <c r="D22"/>
  <c r="C22"/>
  <c r="B22"/>
  <c r="H20"/>
  <c r="G20"/>
  <c r="H19"/>
  <c r="G19"/>
  <c r="H18"/>
  <c r="G18"/>
  <c r="H17"/>
  <c r="G17"/>
  <c r="H16"/>
  <c r="G16"/>
  <c r="H15"/>
  <c r="G15"/>
  <c r="H14"/>
  <c r="G14"/>
  <c r="F13"/>
  <c r="H13" s="1"/>
  <c r="E13"/>
  <c r="D13"/>
  <c r="C13"/>
  <c r="B13"/>
  <c r="H9"/>
  <c r="G9"/>
  <c r="H8"/>
  <c r="G8"/>
  <c r="H7"/>
  <c r="G7"/>
  <c r="H6"/>
  <c r="G6"/>
  <c r="B103" l="1"/>
  <c r="G102"/>
  <c r="H102"/>
  <c r="D103"/>
  <c r="H22"/>
  <c r="H59"/>
  <c r="G77"/>
  <c r="H77"/>
  <c r="G90"/>
  <c r="H90"/>
  <c r="G98"/>
  <c r="C103"/>
  <c r="G40"/>
  <c r="E103"/>
  <c r="G103" s="1"/>
  <c r="H55"/>
  <c r="H98"/>
  <c r="G13"/>
  <c r="F103"/>
  <c r="H103" s="1"/>
  <c r="G50"/>
  <c r="E96" i="10"/>
  <c r="E93"/>
  <c r="E91"/>
  <c r="D90"/>
  <c r="E90" s="1"/>
  <c r="C90"/>
  <c r="D86"/>
  <c r="C86"/>
  <c r="C75" s="1"/>
  <c r="D81"/>
  <c r="C81"/>
  <c r="E77"/>
  <c r="D76"/>
  <c r="D75" s="1"/>
  <c r="C76"/>
  <c r="D66"/>
  <c r="C66"/>
  <c r="E65"/>
  <c r="D63"/>
  <c r="C63"/>
  <c r="E62"/>
  <c r="E60"/>
  <c r="E59"/>
  <c r="D58"/>
  <c r="E58" s="1"/>
  <c r="C58"/>
  <c r="E57"/>
  <c r="E56"/>
  <c r="E55"/>
  <c r="D54"/>
  <c r="C54"/>
  <c r="E53"/>
  <c r="E52"/>
  <c r="E51"/>
  <c r="E50"/>
  <c r="D49"/>
  <c r="C49"/>
  <c r="C30" s="1"/>
  <c r="C29" s="1"/>
  <c r="E48"/>
  <c r="E42"/>
  <c r="D41"/>
  <c r="C41"/>
  <c r="E40"/>
  <c r="E39"/>
  <c r="E37"/>
  <c r="E36"/>
  <c r="E35"/>
  <c r="E34"/>
  <c r="D33"/>
  <c r="D30" s="1"/>
  <c r="C33"/>
  <c r="E32"/>
  <c r="E31"/>
  <c r="E28"/>
  <c r="E27"/>
  <c r="E26"/>
  <c r="D22"/>
  <c r="C22"/>
  <c r="D17"/>
  <c r="C17"/>
  <c r="E13"/>
  <c r="D11"/>
  <c r="E11" s="1"/>
  <c r="C11"/>
  <c r="E9"/>
  <c r="E7"/>
  <c r="E6"/>
  <c r="D6"/>
  <c r="C6"/>
  <c r="C5"/>
  <c r="C69" s="1"/>
  <c r="C73" s="1"/>
  <c r="E16" i="9"/>
  <c r="E15" s="1"/>
  <c r="D16"/>
  <c r="D15" s="1"/>
  <c r="C16"/>
  <c r="C15" s="1"/>
  <c r="C9" i="8"/>
  <c r="D9"/>
  <c r="D8" s="1"/>
  <c r="E9"/>
  <c r="F10"/>
  <c r="F12"/>
  <c r="C14"/>
  <c r="D14"/>
  <c r="E14"/>
  <c r="F14" s="1"/>
  <c r="F15"/>
  <c r="C20"/>
  <c r="D20"/>
  <c r="E20"/>
  <c r="C25"/>
  <c r="D25"/>
  <c r="E25"/>
  <c r="F29"/>
  <c r="F30"/>
  <c r="F31"/>
  <c r="F34"/>
  <c r="F35"/>
  <c r="C36"/>
  <c r="C33" s="1"/>
  <c r="C32" s="1"/>
  <c r="D36"/>
  <c r="E36"/>
  <c r="F36" s="1"/>
  <c r="F37"/>
  <c r="F38"/>
  <c r="F39"/>
  <c r="F40"/>
  <c r="F42"/>
  <c r="F43"/>
  <c r="C44"/>
  <c r="D44"/>
  <c r="E44"/>
  <c r="F44"/>
  <c r="F45"/>
  <c r="F51"/>
  <c r="C52"/>
  <c r="D52"/>
  <c r="E52"/>
  <c r="F53"/>
  <c r="F54"/>
  <c r="F55"/>
  <c r="F56"/>
  <c r="C57"/>
  <c r="D57"/>
  <c r="E57"/>
  <c r="F57" s="1"/>
  <c r="F58"/>
  <c r="F59"/>
  <c r="C61"/>
  <c r="D61"/>
  <c r="E61"/>
  <c r="F61" s="1"/>
  <c r="F62"/>
  <c r="F63"/>
  <c r="F65"/>
  <c r="C66"/>
  <c r="D66"/>
  <c r="E66"/>
  <c r="F66" s="1"/>
  <c r="F68"/>
  <c r="C69"/>
  <c r="D69"/>
  <c r="E69"/>
  <c r="C79"/>
  <c r="D79"/>
  <c r="E79"/>
  <c r="F80"/>
  <c r="C84"/>
  <c r="D84"/>
  <c r="E84"/>
  <c r="C89"/>
  <c r="D89"/>
  <c r="E89"/>
  <c r="C93"/>
  <c r="D93"/>
  <c r="E93"/>
  <c r="F93" s="1"/>
  <c r="F94"/>
  <c r="F96"/>
  <c r="D5" i="10" l="1"/>
  <c r="E49"/>
  <c r="E76"/>
  <c r="E63"/>
  <c r="E33"/>
  <c r="E41"/>
  <c r="E54"/>
  <c r="E78" i="8"/>
  <c r="D78"/>
  <c r="F78" s="1"/>
  <c r="E33"/>
  <c r="F33" s="1"/>
  <c r="F79"/>
  <c r="F52"/>
  <c r="D33"/>
  <c r="D32" s="1"/>
  <c r="D72" s="1"/>
  <c r="D76" s="1"/>
  <c r="E8"/>
  <c r="C8"/>
  <c r="C72" s="1"/>
  <c r="C76" s="1"/>
  <c r="C78"/>
  <c r="F9"/>
  <c r="E75" i="10"/>
  <c r="E30"/>
  <c r="D29"/>
  <c r="E29" s="1"/>
  <c r="E5"/>
  <c r="F8" i="8"/>
  <c r="E32"/>
  <c r="F32" s="1"/>
  <c r="D69" i="10" l="1"/>
  <c r="E72" i="8"/>
  <c r="E69" i="10" l="1"/>
  <c r="D73"/>
  <c r="E73" s="1"/>
  <c r="E76" i="8"/>
  <c r="F76" s="1"/>
  <c r="F72"/>
</calcChain>
</file>

<file path=xl/sharedStrings.xml><?xml version="1.0" encoding="utf-8"?>
<sst xmlns="http://schemas.openxmlformats.org/spreadsheetml/2006/main" count="613" uniqueCount="289">
  <si>
    <t>1. Koncerty</t>
  </si>
  <si>
    <t>Lp.</t>
  </si>
  <si>
    <t>Wyszczególnienie</t>
  </si>
  <si>
    <t>I.</t>
  </si>
  <si>
    <t>Przychody ogółem</t>
  </si>
  <si>
    <t xml:space="preserve"> 1.</t>
  </si>
  <si>
    <t>Przychody własne</t>
  </si>
  <si>
    <t/>
  </si>
  <si>
    <t>przychody z prowadzonej działalności</t>
  </si>
  <si>
    <t>sprzedaż składników majątku ruchomego</t>
  </si>
  <si>
    <t>najem i dzierżawa składników majątkowych</t>
  </si>
  <si>
    <t>pozostałe przychody własne</t>
  </si>
  <si>
    <t xml:space="preserve"> 2.</t>
  </si>
  <si>
    <t>Dotacja z budżetu Miasta na działalność bieżącą</t>
  </si>
  <si>
    <t>środki własne Miasta - dotacja celowa</t>
  </si>
  <si>
    <t>środki własne Miasta - dotacja podmiotowa</t>
  </si>
  <si>
    <t>środki finansowe Ministra Kultury</t>
  </si>
  <si>
    <t>środki z funduszy międzynarodowych</t>
  </si>
  <si>
    <t>VAT podlegający zwrotowi (-)</t>
  </si>
  <si>
    <t xml:space="preserve"> 3.</t>
  </si>
  <si>
    <t>Dotacja z budżetu Województwa na działalność bieżącą</t>
  </si>
  <si>
    <t>środki własne Województwa</t>
  </si>
  <si>
    <t xml:space="preserve"> 4.</t>
  </si>
  <si>
    <t>Środki otrzymane bezpośrednio przez Instytucję</t>
  </si>
  <si>
    <t>środki z funduszy miedzynarodowych</t>
  </si>
  <si>
    <t xml:space="preserve"> 5.</t>
  </si>
  <si>
    <t>Środki finansowe otrzymane od osób fizycznych i prawnych</t>
  </si>
  <si>
    <t xml:space="preserve"> 6.</t>
  </si>
  <si>
    <t>Przychody finansowe</t>
  </si>
  <si>
    <t xml:space="preserve"> 7.</t>
  </si>
  <si>
    <t>Inne źródła</t>
  </si>
  <si>
    <t>II.</t>
  </si>
  <si>
    <t>Koszty ogółem</t>
  </si>
  <si>
    <t>Koszty wg rodzaju</t>
  </si>
  <si>
    <t>amortyzacja</t>
  </si>
  <si>
    <t>zużycie materiałów i energii</t>
  </si>
  <si>
    <t>usługi obce</t>
  </si>
  <si>
    <t>remonty</t>
  </si>
  <si>
    <t>transport</t>
  </si>
  <si>
    <t>poligrafia, plakatowanie i reklama</t>
  </si>
  <si>
    <t>opłaty pocztowe i telekomunikacyjne</t>
  </si>
  <si>
    <t>czynsze</t>
  </si>
  <si>
    <t>usługi artystyczne</t>
  </si>
  <si>
    <t>pozostałe usługi</t>
  </si>
  <si>
    <t>podatki i opłaty</t>
  </si>
  <si>
    <t>podatek od nieruchomości</t>
  </si>
  <si>
    <t>podatek od śr. transportowych</t>
  </si>
  <si>
    <t>ubezpieczenia majątkowe</t>
  </si>
  <si>
    <t>podatek VAT</t>
  </si>
  <si>
    <t>PFRON</t>
  </si>
  <si>
    <t>tantiemy</t>
  </si>
  <si>
    <t>pozostałe</t>
  </si>
  <si>
    <t>wynagrodzenia</t>
  </si>
  <si>
    <t>osobowe</t>
  </si>
  <si>
    <t>honoraria własnych pracowników</t>
  </si>
  <si>
    <t>honoraria doangażowanych</t>
  </si>
  <si>
    <t>wynagrodzenia bezosobowe, prowizje</t>
  </si>
  <si>
    <t>ubezpieczenia społeczne i inne świadczenia</t>
  </si>
  <si>
    <t>składki naliczane od wynagrodzeń</t>
  </si>
  <si>
    <t>Zakładowy Fundusz Świadczeń Socjalnych</t>
  </si>
  <si>
    <t>inne koszty rodzajowe</t>
  </si>
  <si>
    <t>podróże służbowe</t>
  </si>
  <si>
    <t>wartość sprzedanych towarów i materiałów</t>
  </si>
  <si>
    <t>Pozostałe koszty operacyjne</t>
  </si>
  <si>
    <t>Koszty finansowe</t>
  </si>
  <si>
    <t>płatności odsetkowe wynikające z zaciągniętych zobowiązań</t>
  </si>
  <si>
    <t>pozostałe koszty finansowe</t>
  </si>
  <si>
    <t>III.</t>
  </si>
  <si>
    <t>Wynik zdarzeń nadzwyczajnych</t>
  </si>
  <si>
    <t xml:space="preserve"> </t>
  </si>
  <si>
    <t>zyski nadzwyczajne</t>
  </si>
  <si>
    <t>straty nadzwyczajne</t>
  </si>
  <si>
    <t>IV.</t>
  </si>
  <si>
    <t>Wynik brutto
(poz. I. - poz. II. +/- poz. III.)</t>
  </si>
  <si>
    <t>V.</t>
  </si>
  <si>
    <t>Podatek dochodowy od osób prawnych</t>
  </si>
  <si>
    <t>VI.</t>
  </si>
  <si>
    <t>Wynik netto
(poz. IV. - poz. V.)</t>
  </si>
  <si>
    <t>VII.</t>
  </si>
  <si>
    <t>Środki na działalność inwestycyjną</t>
  </si>
  <si>
    <t>Dotacja z budżetu Miasta</t>
  </si>
  <si>
    <t>środki własne Miasta</t>
  </si>
  <si>
    <t>Dotacja z budżetu Województwa</t>
  </si>
  <si>
    <t>VIII.</t>
  </si>
  <si>
    <t>Nakłady* na inwestycje i zakupy inwestycyjne oraz nabycie wartości niematerialnych i prawnych</t>
  </si>
  <si>
    <t>*Wartość netto powiększona o część kwoty VAT obliczonej według wskaźnika proporcji</t>
  </si>
  <si>
    <t>IX.</t>
  </si>
  <si>
    <t>Dane uzupełniające na koniec okresu (bez ZFŚŚ)</t>
  </si>
  <si>
    <t>środki pieniężne:</t>
  </si>
  <si>
    <t xml:space="preserve">     należności, w tym:</t>
  </si>
  <si>
    <t xml:space="preserve">             wymagalne</t>
  </si>
  <si>
    <t xml:space="preserve">     zobowiązania, w tym:</t>
  </si>
  <si>
    <t>Wykonanie na dzień 31.12.2011 r.</t>
  </si>
  <si>
    <t>Wykonanie na dzień 31.12.2012 r.</t>
  </si>
  <si>
    <t>Wykonanie na dzień 31.12.2012 r. wraz z częścią merytoryczną</t>
  </si>
  <si>
    <t>4. Spektakle</t>
  </si>
  <si>
    <t xml:space="preserve">Dynamika  (4:2)   </t>
  </si>
  <si>
    <t>Dynamika   (5:3)</t>
  </si>
  <si>
    <t>Ogółem:</t>
  </si>
  <si>
    <t>Razem kol. 2:</t>
  </si>
  <si>
    <t>Razem kol. 1:</t>
  </si>
  <si>
    <t>Razem kol. 3:</t>
  </si>
  <si>
    <t>Razem kol. 4:</t>
  </si>
  <si>
    <t>Razem kol. 5:</t>
  </si>
  <si>
    <t>Razem kol. 6:</t>
  </si>
  <si>
    <t>Razem kol. 7:</t>
  </si>
  <si>
    <t>Dynamika     (4:3)</t>
  </si>
  <si>
    <t>Podpis Dyrektora Instytucji</t>
  </si>
  <si>
    <t>Weryfikacja materiału przez jednostkę nadrzędną:</t>
  </si>
  <si>
    <t>Podpis Dysponenta</t>
  </si>
  <si>
    <t>Podpis resortowego Prezydenta</t>
  </si>
  <si>
    <t>1</t>
  </si>
  <si>
    <t>2</t>
  </si>
  <si>
    <t>3</t>
  </si>
  <si>
    <t>4</t>
  </si>
  <si>
    <t xml:space="preserve"> - nagrody jubileuszowe</t>
  </si>
  <si>
    <t>Data i podpis Głównego Księgowego, nr tel.</t>
  </si>
  <si>
    <t>Data i podpis Głównego Księgowego.</t>
  </si>
  <si>
    <t>Data i podpis Głównego Księgowego</t>
  </si>
  <si>
    <t>Liczba widzów (uczestników)</t>
  </si>
  <si>
    <t>6. Zespoły artystyczne</t>
  </si>
  <si>
    <t>7. Koła zainteresowań</t>
  </si>
  <si>
    <t>8. Kursy</t>
  </si>
  <si>
    <t>Razem kol. 8:</t>
  </si>
  <si>
    <t>Razem kol. 9:</t>
  </si>
  <si>
    <t>……………………………………………………………………………..</t>
  </si>
  <si>
    <t>2. Wystawy</t>
  </si>
  <si>
    <t>3. Spotkania</t>
  </si>
  <si>
    <t>…………………………………………………………………………….</t>
  </si>
  <si>
    <t>Część opisowa z wykonania planu finansowego za rok 2012 Domu Kultury "Klub Skolwin"</t>
  </si>
  <si>
    <t>Działalność merytoryczna Domu Kultury "Klub Skolwin" za okres od 01 stycznia 2012 r. - 31 grudnia 2012 r.</t>
  </si>
  <si>
    <t>5. Działalność edukacyjno - kulturalna</t>
  </si>
  <si>
    <t>Rodzaj działności*</t>
  </si>
  <si>
    <t xml:space="preserve">* Rodzaje działalności - istnieje możliwość zmiany nazw wydarzeń artystycznych w zależności od prowadzonej działalności </t>
  </si>
  <si>
    <t>** Liczba - wpisujemy jednorazowe wydarzenia, w przypadku wydarzeń cyklicznych, powtarzających się - sumujemy</t>
  </si>
  <si>
    <t>Liczba**</t>
  </si>
  <si>
    <t>Instytucja kultury: Dom Kultury "Klub Skolwin"</t>
  </si>
  <si>
    <t>Dział 921   Rozdział 92109</t>
  </si>
  <si>
    <t>Plan na dzień 01.01.2012 r.</t>
  </si>
  <si>
    <t>Plan po zmianach na dzień  31.12.2012 r.</t>
  </si>
  <si>
    <t>Wykonanie planu na dzień 31.12.2012 r.</t>
  </si>
  <si>
    <t>Dynamika (5:4)</t>
  </si>
  <si>
    <t>Część opisowa do wykonania planu finansowego za rok 2012</t>
  </si>
  <si>
    <t>Część opisowa - merytoryczna do wykonanie planu finansowego za rok 2012</t>
  </si>
  <si>
    <t xml:space="preserve">              Sprawozdanie z wykonania planu finasowego na dzień 31 grudnia 2012 r.                                </t>
  </si>
  <si>
    <t>Plan na dzień  01.01.2012 r.</t>
  </si>
  <si>
    <t>Nazwa Instytucji</t>
  </si>
  <si>
    <t xml:space="preserve">ZATRUDNIENIE  I  WYNAGRODZENIA    </t>
  </si>
  <si>
    <t>Plan na dzień 01.01.2012r.</t>
  </si>
  <si>
    <t>Plan po zmianach na dzień 31.12.2012.</t>
  </si>
  <si>
    <t>Wykonanie            na dzień 31.12.2012 r.</t>
  </si>
  <si>
    <t>Uwagi</t>
  </si>
  <si>
    <t xml:space="preserve">średnioroczne </t>
  </si>
  <si>
    <t>za 2009 r.</t>
  </si>
  <si>
    <t>I</t>
  </si>
  <si>
    <t>Zatrudnienie ( etaty )</t>
  </si>
  <si>
    <t>Data i kwota podwyżki (średnia na 1 etat)</t>
  </si>
  <si>
    <t>II</t>
  </si>
  <si>
    <t>Wynagrodzenie angażowe pracowników
 (w złotych/ etat / miesiąc)</t>
  </si>
  <si>
    <t xml:space="preserve">Pozostałe składniki wynagrodzeń osobowych pracowników wynikające ze stosunku pracy </t>
  </si>
  <si>
    <t xml:space="preserve"> - odprawy emerytalne i inne</t>
  </si>
  <si>
    <t xml:space="preserve"> - nagrody uznaniowe, premie</t>
  </si>
  <si>
    <t>Podpis Głównego Księgowego, nr tel.</t>
  </si>
  <si>
    <t>Podpis Dyrektora Instytucji:</t>
  </si>
  <si>
    <t>Podpis resortowego Prezydenta:</t>
  </si>
  <si>
    <t>15.02.2013r. Tel: 91 421 80 20</t>
  </si>
  <si>
    <t>Dom Kultury "Klub Skolwin"</t>
  </si>
  <si>
    <t>miesiąc: kwiecień 2012r.</t>
  </si>
  <si>
    <t xml:space="preserve">kwota: 715,10zł. (powołanie Adama Komorowskiego Na stanowisko Dyrektora Domu Kultury "Klub Skoliwn" </t>
  </si>
  <si>
    <t xml:space="preserve"> - pozostałe (wymienić)</t>
  </si>
  <si>
    <t>15.02.2013r. Tel: 091 421 80 20</t>
  </si>
  <si>
    <t>Na przychody DK "KS" składają się: wpłaty na zajęcia letnie (2.600,00zł.), wpłaty za udział w zajęciach w ramach kół zainteresowań(21.983,00zł.), przychody z zajęć Kafejki Internetowej (5.479,00zł.)</t>
  </si>
  <si>
    <t>Kwota dotyczy w całości wynajmu pomieszczeń Domu Kultury "Klub Skolwin"</t>
  </si>
  <si>
    <t>Dotacja podmiotowa z Urzędu Miasta przeznaczona na działalność bieżącą instytucji.</t>
  </si>
  <si>
    <t>Środki otrzymane na działalność bieżącą z następujących źródeł: 70.000,00zł. - dotacja celowa Gminy Miasto Szczecin w ramach realizacji zadnia pn.:"Pofilaktyka uzależnień i działalność opiekuńczo-wychowawcza dla dzieci z północnych dzielnic Szczecina" zg. z umową WZiPS-II/5/12 CRU 12/0000485; 6.600,00zł. - środki otrzymane od Zachodniopomorskiej Grupy Doradczej, firmy Polcargo International Sp. z o.o. oraz Spółki STABOS, na działalność bieżącą instytucji.</t>
  </si>
  <si>
    <t>Przychody finansowe - generowane na koncie odsetki od depozytów oraz zwrot za terminowo regulowany podatek dochodowy od osób fizycznych.</t>
  </si>
  <si>
    <t>Zwrot kosztów dotyczących mediów oraz podatku od nieruchomości przez Przedszkole Publiczne Nr 77 (22.188,30zł.); odszkodowanie za poniesioną szkodę wypłacone w ramach ubezpieczenia majątkowego instytucji (1.157,92zł.); inne drobne przychody (84,02zł.).</t>
  </si>
  <si>
    <t>Amortyzacja środków trwałych DK "Klub Skolwin" (w czasie i jednorazowa). Amortyzacja w czasie za okres I-XII 2012r. wyniosła 44.575,20zł. Jendorazowa amortyzacja dotyczy zakupu następujących środków trwałych lub wyposażenia: komputer 2.069,84zł.; wzmacniacz i okablowanie 777,06zł.; odkurzacz 518,00zł.; akc. nagłośnieniowe 1.659,27zł.; książki do bliblioteki  4.989,52zł.</t>
  </si>
  <si>
    <t>Zakup materiałów na potrzeby działalności statutowej i ogólnego zarządu instytucji, w tym: środki czystości 3.631,28zł.; materiały biurowe 3.329,19zł.; prenumerata prasy 2.007,30zł.; materiały na potrzeby kół zainteresowań 7.045,67zł.; materiały konserwatorskie 3.547,71zł.; materiały na potrzeby Klubu Malucha 9.267,86zł.; materiały na potrzeby imprez kulturalnych 3.494,35zł.; materiały techniczne 580,87zł.; materiały na potrzeby działalności artystycznej 1.327,45zł.; inne drobne materiały na potrzeby DK "Klub Skolwin" 1.012,18zł.Energia: prąd 13.441,81zł.; gaz 23.618,49zł.; woda za okres I-XII 2012r. 838,01zł.</t>
  </si>
  <si>
    <t>Naprawa: rolet 602,70zł.; sprzętu AGD 240,00zł.; usługi serwisowe Kafejki Internetowej 130,00zł.; remont instalacji oświetlenia zewnętrznego 738,00zł.; przegląd latarni i wymaian żarówek 2.717,50zł.; serwis systemu alarmowego 365,31zł.</t>
  </si>
  <si>
    <t>Zakup biletów komunikacji miejskiej dla dzieci z Klubu Malucha i kół zainteresowań 4.579,60zł.; transport grup artystycznych oraz materiałów w ramach organizowanych przedsięwzięć kulturalnych 2.220,06zł.</t>
  </si>
  <si>
    <t>Wykonanie folderów i katalogów na potrzeby konkursu i wystawy fotograficznej.</t>
  </si>
  <si>
    <t>Kwota w całości dotyczy opłat pocztowe i telekomunikacyjnych instytucji.</t>
  </si>
  <si>
    <t>Usługi artystyczne w ramach organizowanych przedsięwzięć kulturalnych (spektakle, konkursy, wystawy, koncerty etc.), udział dzieci w zajęciach edukacyjno-kulturalnych, nagrody, akredytacje.</t>
  </si>
  <si>
    <t>Usługi fotograficzne, zajęcia grupowe z fizjoterapeutą, konserwacja kotłowni, monitorng obiektu, szkolenia, obsługa prawna, abonamenty na programy komputerowe, badanie bilansu, badania okresowe pracowników etc.</t>
  </si>
  <si>
    <t>Podatek od nieruchomości uregulowano terminowo.</t>
  </si>
  <si>
    <t>Opłaty bankowe od posiadanego konta instytucji.</t>
  </si>
  <si>
    <t>Wynagrodzenia osobowe pracowników Domu Kultury "Klub Skolwin".</t>
  </si>
  <si>
    <t>Honorarium pracowników własnych.</t>
  </si>
  <si>
    <t>Honoraria pracowników doangażowanych w ramach oragnizowanych inicjatyw kulturalnych.</t>
  </si>
  <si>
    <t>Wynagrodzenia bezosobowe - umowy cywilnoprawne na prowadzenie zajęć kulturalno-edukacyjnych w DK "Klub Skolwin".</t>
  </si>
  <si>
    <t>Składki od wynagrodzeń naliczne zgodnie z obowiązującymi przepisami i uregulowane w terminie.</t>
  </si>
  <si>
    <t>Zakładowy Fundusz Socjany Domu Kultury "Klub Skolwin" zgodny z obowiązującymi unormowaniami prawnymi.</t>
  </si>
  <si>
    <t>Ekwiwalent za odzież dla pracowników gospodarczych.</t>
  </si>
  <si>
    <t>Delegacje pracowników.</t>
  </si>
  <si>
    <t>Wyżywienie dzieci w ramach Klubu Malucha, a także wyżywienie zakupione na potrzeby organizowanych przedsięwzięć kulturalnych.</t>
  </si>
  <si>
    <t>Odsetki od korekt zobowiązań instytucji.</t>
  </si>
  <si>
    <t>Środki na realizację zadania inwestycyjnego pn.:"Modernizacja Sali Teatralnej" zg. z umową WKiOZ/JP/U/18/2012 CRU 12/0001050 - zadanie rozliczono pod względem finansowo-merytorycznym i pozytywnie zaopiniowano.</t>
  </si>
  <si>
    <t>Całość nakładów na Modernizację Sali Teatralnej Domu Kultury "Klub Skolwin".</t>
  </si>
  <si>
    <t>Środki pieniężne na rachunku Domu Kultury "Klub Skolwin" na dzień 31.12.2012r.</t>
  </si>
  <si>
    <t>Kaucja gwarancyjna firmy realizującej modernizację Sali teatralnej oraz koszty bieżące (głównie energia) na przełomie roku.</t>
  </si>
  <si>
    <t>"Łona &amp; Weber"</t>
  </si>
  <si>
    <t>"Bez nazwy"</t>
  </si>
  <si>
    <t>Jazz na rogatkach - cykl koncertów organizowanych wspólnie z Zachodniopomorskim Stowarzyszeniem Jazzowym. Każdego roku odbywa się kilka koncertów prezentujących muzyków z szeroko pojętego nurtu jazzowego i okolic. Koncerty adresowane są do wymagającej, ukierunkowanej na poszukiwania publiczności. W ramach cyklu w roku 2012 wystąpili nastepujący wykonawcy: Trio Marek Kazana (saksofony), Marek Mac (kontrabas elektryczny), Ryszard Wilk (perkusja);  projekcja filmu „Wiatr od morza” i koncert Wojciecha Rapy z zespołem RGK z piosenkami z lat 60-tych; grupa Free Blues Band.</t>
  </si>
  <si>
    <t xml:space="preserve">Scena na dachu - plenerowe koncerty organizowane w okresie letnim, popularyzujące różnrodne style muzyki i instrumenty. Zaletą tych koncertów jest to, że w niedzielne popołudnia muzyka słyszalna jest w sporej części dzielnicy, co wabi wielu, czaem także przypadkowych widzów i słuchaczy. W ramach cyklu w roku 2012 odbyły się koncerty: kwartet harmonijkowy Animato, który zaprezentował przegląd standardów muzyki klasycznej i rozrywkowej; duet muzyków "Duo Con Passione" -  Małgorzatę Janaszek i Andrzeja Kubą Janaszka; zespół "Bossa na Boca". </t>
  </si>
  <si>
    <t xml:space="preserve">Koncert kolęd Chóru Zachodniopomorskiego Uniwersytetu Technologicznego pod dyrekcją Iwony Wiśniewskiej-Salamon. Koncert odbył się w tutejszym kościele parafii pod wezwaniach Chrystusa Króla. </t>
  </si>
  <si>
    <t>ARFIK Koncert Dziecięcej grupy artystycznej Arfik w ramach obchodów jubileuszu 25-lecia zespołu. Widowisko muzyczne p.t. „Świat jest za duży” zespół zaprezentował na plenerowej scenie DK "Klub Skolwin".</t>
  </si>
  <si>
    <t xml:space="preserve">Koncert Andrzeja "Andy" Szpaka oraz zespołu L.U.Z Blues dla Skolwińskiej publiczności. W programie największe przeboje Czesława Niemena oraz standardy muzyki około bluesowej z drugiej połowy XX wieku. </t>
  </si>
  <si>
    <t>Pokonkursowa wystawa prac Miejskiego Konkursu Twórczości Plastycznej "Trzeźwy umysł - piękny świat".</t>
  </si>
  <si>
    <t>Pokonkursowa wystawa zdjęć konkursu fotograficznego "Pokaż światu Skolwin". Wystawę prezentowano dwa razy: w siedzibie DK "Klub Skolwin" oraz przez dwa tygodnie w Galerii Prezydenckiej UM Szczecin.</t>
  </si>
  <si>
    <t xml:space="preserve">Pokonkursowa wystawa prac Miejskiego Konkursu Twórczości Plastycznej "Moje miasto - Szczecin". </t>
  </si>
  <si>
    <t>Pokonkursowa wystawa prac Miejskiego Konkursu Twórczości Plastycznej "Kocham Cię, mamo".</t>
  </si>
  <si>
    <t>Wystawa zdjęć Goła fotograficznegp DK "Klub Skolwin" działającego pod nazwą Grupa Fotograficzna Młodych Twórców (GFMT) podczas osiedlowego festynu rodzinnego organizowanego wspólnym wysiłkiem skolwińskich instytucji i mieszkańców.</t>
  </si>
  <si>
    <t>Wystawy zdjęć GFMT "Anioły ze Skolwina, czyli historia o Tobie" w siedzibie DK "Klub Skolwin" i w Galerii Prezydenckiej UM Szczecin. Wustawa opracowane na podstawie opracowanego scenariusza, z drukoem plakatów, katalogów, wwernisażami, oprawą artystyczną.</t>
  </si>
  <si>
    <t>Wystawa zdjęć GFMT w siedzibie  DK "Klub Skolwin". Wystawa stanowiła pokłosie pracy uczestników grupy.</t>
  </si>
  <si>
    <t>Wystawa prac Studia witrażu działającego w DK „Klub Skolwin”. To już druga tego rodzaju prezentacja w Galerii Prezydenckiej UM Szczecin, podczas której można było obejrzeć witraże, mozaiki, lapmpy, drobne formy zdobnicze oraz biżutei.</t>
  </si>
  <si>
    <t xml:space="preserve">Finał Miejskiego Konkursu Twórczości Plastycznej "Trzeźwy umysł - piękny świat". W konkursie nagrodzono 11 i wyróżniono 7 autorów prac. Podczas finału w części artystycznej wystąpiła Dziecięca Grupa Artystyczna Arfik. </t>
  </si>
  <si>
    <t xml:space="preserve">Finał Ogólnopolskiego Konkursu Poetyckiego "Refleksy". Jury w składzie: prof. Piotr Michałowski, prof. Andrzej Skrendo i Marek Maj wyłoniło laureatów i przyznało przewidziane regulaminem nagrody pieniężne. Finał imprezy uświetnili swoja obecnością laureaci oraz aktorzy Teatru Polskiego, w wykonaniu których najpierw można było wysłuchać nagrodzonych wierszy, później zaś odprężyć się przy piosenkach do słów Georga Brassensa. </t>
  </si>
  <si>
    <t xml:space="preserve">Finał Szczecińskiego Konkursu Fotograficznego "Pokaż światu Skolwin". Jury przyznało przewidziane w regulaminie 3 nagrody i 3 wyróżnienia (pieniężne). Z okazji Finału konkursu otwarto pokonkursową wystawę zdjęć oraz wydrukowano okolicznościowy katalog zawierający wszystkie zakwalifikowane do wystawy zdjęcia. </t>
  </si>
  <si>
    <t xml:space="preserve">Cykl spotkań klasy piątej Szkoły Podstawowej ZS nr 10 (Skolwin) z pedagogami. Cotygodniowe kilkugodzinne spotkania mają na celu zintegrowanie uczniów wykazujących problemy rówieśnicze. </t>
  </si>
  <si>
    <t xml:space="preserve">Finał Mieskiego Konkursu Twórczości Plastycznej "Moje miasto - Szczecin". Podczas Finału w części artystycznej wystąpiła Grupa Artystyczna Arfik. Laureaci konkursu w poszczególnych kategoriach wiekowych otrzymali nagrody rzeczowe i pamiątkowe dyplomy. </t>
  </si>
  <si>
    <t>Finał Mieskiego Konkursu Platycznego "Kocham cię, mamo".</t>
  </si>
  <si>
    <t>Wernisaż wystawy fotograficznej "Anioły ze Skolwina, czyli historia o Tobie""</t>
  </si>
  <si>
    <t xml:space="preserve">Finał Wojewódzkiego Przeglądu Piosenki Polskiej "Skolwińaskie przeboje". Trzydzieścioro wyłonionych (spośród 45 zgłoszonych) finalistów zaprezentowało swoje umiejętności wokalne przed Jury i publicznością. Nagrodami pieniężnymi nagrodzono i wyróżniono ogółem 16 młodych artystów. </t>
  </si>
  <si>
    <t>Impreza choinkowa dla dzieci uczęszczających na zajęcia w DK "Klub Skolwin".</t>
  </si>
  <si>
    <t>Rozstrzygnięcie konkursu na nowe logo DK "Klub Skolwin"</t>
  </si>
  <si>
    <t>Spotkanie robocze z przedstawicielami stowarzyszeń Polites i Stettinerpartner.</t>
  </si>
  <si>
    <t xml:space="preserve">Noc gier – specjalne nocne zajęcia w kawiarence internetowej dla najmłodszych pasjonatów informatyki. </t>
  </si>
  <si>
    <t>Wernisaż wystawy prac GFMT w DK "Klub Skolwin".</t>
  </si>
  <si>
    <t xml:space="preserve">Bal karnawałowy dla dzieci ze Środowiskowej Placówki Edukacyjno-Wychowawczej Nr 1, Towarzystwa Przyjaciół Dzieci oraz „Klubu Malucha” z D.K. „Klub Skolwin”. </t>
  </si>
  <si>
    <t>Bal karnawałowy dla skolwińskich dzieci zorganizowany wspólnie z Radą Osiedla Skolwin. Impreza z konkursami, zabawami i tańcami skierowana do najmłodszych mieszkańców dzielnicy.</t>
  </si>
  <si>
    <t xml:space="preserve">Spotkanie na temat ,,Oczyszczanie organizmu - fundament zdrowia'' dla mieszkańców Skolwina zainteresowanych tematyką zdrowia w każdej dobie; jak nieświadomie szkodzimy sobie funkcjonowaniem w pracy, w domu, jak temu zapobiegać i jak poprawić swój stan zdrowia. </t>
  </si>
  <si>
    <t xml:space="preserve">Wspólny wyjazd dzieci ze Środowiskowej Placówki Edukacyjno-Wychowawczej Nr 1, Towarzystwa Przyjaciół Dzieci oraz 25 uczestników „Klubu Malucha” z D.K. „Klub Skolwin” do Centrum wodnego Laguna w Gryfinie. </t>
  </si>
  <si>
    <t>Przedstawienie jasełkowe Koła teatralnego DK "Klub Skowlin"</t>
  </si>
  <si>
    <t>Cykl Teatr w Skolwinie. W roku 2012 wystawiono następujace spektakle: "Totalnie szczęśliwi”  Teatru Krypta, „Dziś wieczór arszenik, czyli komedia z kawą” Teatru Krypta, „Słodka Fibi” Stowarzyszenia Teatr Niekonsekwentny, „Zabójcy” Teatru Krypta, „Moskwa Pietuszki” teatru Kana, kabaret Szarpanina.</t>
  </si>
  <si>
    <t>Cykl Teatr dla dzieci. W roku 2012 wystawiono następujące spektakle: „Bocian i żabka” krakowskiego teatru Art.-Re, „Skarbnikowi dary” krakowskiego teatru Art.-Re, „Wilk i Zając w mieście” wystawiony przez krakowski teatr Duet, „Były sobie krasnoludki” – krakowskiego teatru Moralitet, „Kopciuszek” teatru La Fayette,  „W potrzasku” Pogotowia Teatralnego, „Magiczny gabinet doktora Nieboli” Pogotowia teatralnego, „Księżniczka na ziarnku grochu” według H. Ch. Andersena w wykonaniu Bajkowego Teatrzyku Otwartego,  „Regsio” w wykonaniu krakowskiego teatru DUET, „Opowieść o rybaku i złotej rybce” u Teatru La Fayette, „Pchła Szachrajka” według Jana Brzechwy teatru Wprost, "Zielono i czysto" Pogotowia Teatralnego.</t>
  </si>
  <si>
    <t xml:space="preserve">Spektakl „Morfina” na podstawie opowiadania Michała Bułhakowa – monodram w wykonaniu Marka Żerańskiego adresowany do młodzieży w Stołczynie i Skolwinie. </t>
  </si>
  <si>
    <t xml:space="preserve">Spektakl „Niewychowanie seksualne” Studenckiej Grupy Teatralnej „A kuku” przeznaczony dla młodzieży gimnazjalnej i starszej z MOW im. Janusza Korczaka i ZS nr 10 w Skolwinie. </t>
  </si>
  <si>
    <t xml:space="preserve">„Chomik i anioł” – monodrame w wykonaniu piętnastoletniej Viktorii Zmysłowskiej. Spektakle obejrzały dzieci i młodzież z klas V i VI oraz gimnazjów z Zespołów Szkół nr 9 i 10  ze Stołczyna i Skolwina. </t>
  </si>
  <si>
    <t xml:space="preserve">Spektakl „Nic” Teatru Uhuru z Gryfińskiego Domu Kultury adresowany do młodzieży gimnazjów z północnych dzielnic Szczecina (Skolwin i Stołczyn). </t>
  </si>
  <si>
    <t>Z inicjatywy stowarzyszenia Skolwin i my odbyło się przedstawienie amatorskiego teatru (póki co – bez nazwy) zatytułowane „Stłucz świnkę”. Spektakl adresowany przede wszystkim do młodzieży.</t>
  </si>
  <si>
    <t xml:space="preserve">Spektakl po tytułem „Konwent – spotkanie tematyczne” młodego, gryfińskiego Teatru Na chwilę dla młodzieży gimnazjalnej szkól z północnych dzielnic Szczecina: gimnazjów nr 30 (Stołczyn) i 37 (Skolwin). </t>
  </si>
  <si>
    <t xml:space="preserve">Koło języka angielskiego dla dzieci.  Zajęcia odbywające się  raz w tygodniu po 2 godziny, polegające na dokształcaniu i nauczaniu języka angielskiego przez wykwalifikowanego nauczyciela przy zastosowaniu różnych technik nauczania z wykorzystaniem środków audiowizualnych. Biorą w nich udział głównie dzieci odczuwające potrzebę i chęć rozszerzenia i uzupełnienia wiedzy zdobywanej w szkole. </t>
  </si>
  <si>
    <t>Koło języka angielskiego dla dorosłych. Zajęcia odbywające się  raz w tygodniu po 2 godziny, polegające na dokształcaniu i nauczaniu języka angielskiego przez wykwalifikowanego nauczyciela przy zastosowaniu różnych technik nauczania z wykorzystaniem środków audiowizualnych. Uczestniczą w nich osoby zamierzające z różnych powodów odświeżyć lub przysposobić znajomośc języka angielskiego - niezbędnego narzędzia we współczesnym świecie.</t>
  </si>
  <si>
    <t xml:space="preserve">Koło języka niemieckiego. Nieodpłatne cotygodniowe zajęcia dla mieszkańców Skolwina chcących poznać lub rozwinąć swoją znajomość języka niemieckiego. </t>
  </si>
  <si>
    <t>• Wishmaster narodził się w roku 1999. Muzyka, którą wykonuje Wishmaster stanowi mieszankę stylów muzycznych charakterystycznych dla drugiej połowy lat osiemdziesiątych oraz nurtów zapoczątkowanych w latach dziewięćdziesiątych. Twórczość zespołu określa się jako wypadkową nagrań klasycznych już dzisiaj zespołów pokroju Mercyful Fate, Venom i Kat oraz przedstawicieli ostrzejszego grania spod znaku Dissection czy Rotting Christ. Muzyka Wishmaster stanowi swoistą harmonię między melodią i agresją, surowym brzmieniem i delikatnymi zagraniami charakterystycznymi dla sceny hardrockowej.</t>
  </si>
  <si>
    <t>• Vain Creation - Szczeciński zespół powstał w 2006 roku . Początkowo kapela obrała punk- rockowy styl grania wykonując muzykę wzorując się na dokonaniach takich kapel jak The Ramones i Misfits. Z biegiem czasu poszerzyły się horyzonty muzyczne. Typowa punkowa ekspresja została wzmocniona klasycznymi heavymetalowymi motywami oraz szybkimi riffami. Dziś kapela bezkompromisowo uskutecznia muzykę na pograniczu heavy/thrash metalu w starym stylu czerpiąc inspiracje z takich klasyków gatunku jak: Overkill, Megadeth, Metallica czy Motorhead.</t>
  </si>
  <si>
    <t>• Demon vomit - Zespół założony w 2007 r. w Szczecinie przez Kazika (vocal, gitara), Ścierwusa (bass) i Cobre (perkusja). Stylistycznie zespół nakierowany jest na granie bezkompromisowego, Death Metalu. Dotychczas zagrali koncerty z kapelami takimi jak Lividity, Armagedon, Demogorgon, Anima Damnata, Dead Remains, Unborn Suffer, Anthem. Ponadto DEMON VOMIT gościł również na festiwalu Arsch Cholio w Niemczech oraz odbył mini trasę koncertową z Traumą i Mass Insanity (Killing Assault Tour 2009). Zmotywowani bardzo dobrym odzewem publiczności na koncertach, cały czas doskonalą swoje umiejętności muzyczne, aby każdy koncert zapadł w pamięć słuchacza. Ich inspiracje to między innymi Cannibal Corpse, Burzum, Deicide, Profanum, Vader, Black Sabbath, Malevolent Creation, Mord, Masachist, Krisiun. Członkowie zespołu zajmują się ponadto organizowaniem cyklicznej imprezy death metalowej pod nazwą BRUTAL SHOW, odbywającej się w na terenie Szczecina.</t>
  </si>
  <si>
    <t xml:space="preserve">„Klub malucha” („świetlica środowiskowa”), działalność prowadzona przez 5 dni w tygodniu po 4 godziny (liczba uczestników zapisanych w 2012 roku to 64 dzieci, z czego regularnie uczęszczających 15 – 25). W ramach świetlicy odbywa się odrabianie lekcji, wspólne czytanie lektur, wspólne gry i zabawy, prowadzone są zajęcia muzyczne, plastyczne i komputerowe. Ważną rolę odgrywają działania terapeutyczne i profilaktyczne w ramach programu przeciwdziałania uzależnieniom. W ramach zajęć organizowano także między innymi wyjścia do kina, Teatru lalek Pleciuga, wyjazd do Centrum wodnego Laguna, wycieczki do muzeów, na coroczne Święto latawca organizowanym przez szczecińskie Społem. W okresie letnim przeprowadzono dwa dwutygodniowe turnusy zajęć letnich, w programie których były wycieczki do kina, na basen, do kręgielni, muzeum techniki itd. Wszyscy uczestnicy zajęć otrzymują codziennie bezpłatny poczęstunek w postaci suchego prowiantu oraz napoje – herbata, sok, woda mineralna. </t>
  </si>
  <si>
    <t>Koło turystyczno-eksploratorskie - forma bezpłatnych zajęć terenowych polegających na organizowaniu wspólnych wycieczek pieszych mających na celu przybliżanie dzieciom i młodzieży idei turystyki i skautingu. Poprzez  wspólne wędrowanie młodzież poznaje swój region, jego walory krajobrazowe, przyrodnicze i historyczne. W b.r. odbyły się 3 wycieczki.</t>
  </si>
  <si>
    <t>Koło muzyczne.  Zajęcia odbywają się 4 dni w tygodniu przez 5 godzin dziennie. Działalność ta przewidziana jest dla osób z dowolnego przedziału wiekowego i na różnym poziomie rozwoju umiejętności muzycznych W ramach koła instruktor muzyki prowadzi indywidualne lekcje śpiewu lub gry na wybranym instrumencie – pianino, gitara klasyczna, keyboard. Zaawansowani w nauce uczestnicy koła reprezentują Dom Kultury na różnego rodzaju przeglądach, konkursach i imprezach własnych.  Wokalistki z Koła muzycznego  brały udział w: konkursie "Śpiewać każdy może" organizowanym przez Pałac młodzieży w Szczecinie. Paulina Goraj zdobyła nagrodę, a Natalia Tonacka wyróżnienie; w XII Ogólnopolskich Spotkaniach z Piosenką "Stare po nowemu" w Strzelinie w kategorii młodsi - I miejsce Pauliny Goraj;</t>
  </si>
  <si>
    <t xml:space="preserve">Koło modelarskie gromadzi uczestników, którzy pod okiem instruktora tworzą modele samolotów, statków, samochodów, broni wojskowej itp. w zajęciach udział biorą dzieci i młodzież, głównie z przedziału wiekowego szkoły podstawowej i gimnazjum. Powstające modele często testowane są podczas wewnętrznych lub zewnętrznych konkursów modeli. Zajęcia odbywają się 2 razy w tygodniu po 1,5 godziny. Przedstawiciele Koła modelarskiego brali udział w  w XVI Zawodach Modeli Szybowców Halowych klas F1L i F1N. Szymon Pater jako reprezentant naszego Domu Kultury zdobył pierwsze miejsce w kategorii F1N; w corocznym Święcie latawca organizowanym przez szczecińskie Społem; w XVIII Zawoach Modeli Halowych w klasie F1N w Zespole Szkół Salezjańskich. </t>
  </si>
  <si>
    <t xml:space="preserve">Koło plastyczne. Zajęcia, dla czterech grup wiekowych, odbywały się raz  w tygodniu. Uczestnicy zajęć odkrywają swój talent, poznają najróżniejsze techniki plastyczne, doskonalą swoje umiejętności. Pod wprawnym okiem wykwalifikowanej instruktorki dzieci i młodzież stawiają pierwsze kroki, Wykonane prace zazwyczaj prezentowane są podczas licznych konkursów plastycznych i lokalnych wystaw. </t>
  </si>
  <si>
    <t>Zajęcia plastyczne dla grupy dzieci i młodzieży ze Specjalnego Ośrodka Szkolno-Wychowawczego nr 1 z ulicy Polickiej w Szczecinie. Przeprowadzane co dwa tygodnie warsztaty pozwalają dzieciom i młodzieży niepełnosprawnej, z upośledzeniem umysłowym w stopniu umiarkowanym i znacznym, poznawać nowe techniki, odkrywać własne światy, realizować artystyczne pasje za pomocą prostych materiałów.</t>
  </si>
  <si>
    <t xml:space="preserve">• Koło taneczne prowadzone jest w pięciu grupach w różnych kategoriach wiekowych: dla przedszkolaków, dla dzieci w wieku szkolnym, gimnazjalnym i dla młodzieży. Podczas zajęć uczestnicy poznają najpierw podstawowe kroki i zasady tańca, później zaś tworzą całe układy choreograficzne. Okazją do poznania dorobku grup tanecznych są liczne występy zarówno w ramach mniejszych imprez (lokalne festyny) jak i większych (Teraz my – w Pałacu Młodzieży w Szczecinie, Turnieju Tańca Nowoczesnego eMDeART 2012 w Międzyzdrojach, II Turnieju Tańca Nowoczesnego KEEPART Dębnie), podczas Dni Morza na scenie dziecięcej, w Jarmarku Bożonarodzeniowym zorganizowanym przez Zamek Książąt Pomorskich w Szczecinie.  Zajęcia odbywają się 2 razy w tygodniu po 1,5 godziny dla poszczególnych grup. </t>
  </si>
  <si>
    <t xml:space="preserve">Aerobic. Ćwiczenia dla kobiet dbających o swoją tężyznę fizyczną i kondycję. Prowadzone  przez specjalistkę zajęcia odbywają się 2 razy w tygodniu po 1 godzinie. </t>
  </si>
  <si>
    <t>Zajęcia fizjoterapeutyczne dla seniorów. Cotygodniowe bezpłatne bloki zajęć z fizjoterapeutą zorganizowane początkowo wspólnie z Radą Osiedla Szczecin-Skolwin, później samodzielnie przez DK „Klub Skolwin”. Na przestrzeni roku w zajęciach brało udział 20 seniorów, w większości systematycznie uczęszczających.</t>
  </si>
  <si>
    <t>Zajęcia choreoterapeutyczne dla seniorów. Cotygodniowe bezpłatne bloki zajęć z choreoterapeutką  W roku 2012 w zajęciach brało udział 20 seniorów, w większości systematycznie uczęszczających.</t>
  </si>
  <si>
    <t>• Studio Witrażu. Zajęcia odbywają się 1 raz w tygodniu po  5 godzin i adresowane są do osób dorosłych. Proces tworzenia jednego witrażu jest dość skomplikowany i długotrwały, zaś efekty pracy niejednokrotnie okazują się imponujące – witraże, mozaiki, abażury itp. W roku 2012 efekty prac Studia można było podziwiać między innymi podczas wystawy w Galerii Prezydenckiej UM Szczecin.</t>
  </si>
  <si>
    <t xml:space="preserve">Koło samoobrony dla dzieci. Zajęcia prowadzone 3 razy w tygodniu po dwie godziny  dla poszczególnych grup wiekowych. Uczestnicy poznają techniki obronne i walki wręcz.  W miarę czynionych postępów uczestnicy zdobywają kolejne stopnie wtajemniczenia, prezentują swoje umiejętności na pokazach, egzaminach itp. </t>
  </si>
  <si>
    <t xml:space="preserve">Koło teatralne dla młodych wielbicieli teatru. Zajęcia odbywały się raz w tygodniu przez 4 godziny. Głównie skupiały się na ćwiczeniach i poznawaniu technik aktorskich. Efektem pracy koła w roku 2012 był spektakl „Zakochany smok”. </t>
  </si>
  <si>
    <t xml:space="preserve">Koło tańca Break dance. Zajęcia odbywają się dwa razy w tygodniu przez dwie godziny dla dwóch grup wiekowych. Koło zaprezentowało swoje umiejętności podczas festynów w DK „Klub Skolwin”, filii PP nr 77 oraz podczas Festynu Osiedlowego w Skolwinie. </t>
  </si>
  <si>
    <t xml:space="preserve">Koło fotograficzne – działające pod nazwą Grupa Fotograficzna Młodych Twórców Zajęcia odbywały się raz w tygodniu po pięć godzin. Zajęcia o charakterze teoretycznym i plenerowym (w tym plener wyjazdowy do Ogrodu Dendrologicznego w Przelewicach). Grupa odwiedza także galerie i muzea. Zorganizowano dwie wystawy własnych prac. Członkami grupy są zarówno mieszkańcy Skolwina, jak też dziewczęta z Młodzieżowego Ośrodka Wychowawczego im. Janusza Korczaka w Szczecinie. </t>
  </si>
  <si>
    <t>Koło perkusyjne. Indywidualne zajęcia dla młodzieży chętnej do nauki gry na perkusji. W II półroczu zajęcia nie odbywały się ze względu na brak zainteresowania. Z propozycji korzystały 3 osoby.</t>
  </si>
  <si>
    <t xml:space="preserve">• Koło komputerowe dla seniorów. Zajęcia w I półroczu odbywały się raz w tygodniu przez dwie godziny, w II półroczu 2012 roku dwa razy (dla dwóch grup) po dwie godziny. Darmowe zajęcia dla osób, które chcą poznać podstawowe zasady posługiwania się komputerem i jego podstawowymi właściwościami oraz najważniejszymi  programami. </t>
  </si>
  <si>
    <t>9. Konkursy</t>
  </si>
  <si>
    <t xml:space="preserve">Miejski Konkurs Twórczości Plastycznej "Moje miasto - Szczecin". Cele konkursu to: prezentacja twórczości dzieci ukazująca piękno miasta Szczecina; kształtowanie wśród uczestników konkursu emocjonalnego stosunku do miasta, w którym się wychowują i mieszkają; zgłębianie poczucia tożsamości regionalnej; propagowanie wśród dzieci działań zmierzających w kierunku ochrony, popularyzacji i promocji różnych środowisk i miejsc zamieszkania. Konkurs adresowany do dzieci z terenu Szczecina w wieku szkolnym. W roku 2012 odbyła się VII edycja konkursu.
 </t>
  </si>
  <si>
    <t>Miejski Konkurs Twórczości Plastycznej  "Kocham cię, mamo". Celem Konkursu jest zmobilizowanie dzieci do własnych przemyśleń na temat roli mam w ich życiu, miłości macierzyńskiej, piękna uczucia istniejącego pomiędzy matką a jej dziećmi. Szczególnie w tym wieku, kiedy mama jest najwyższym autorytetem, najpewniejszym wsparciem, najwierniejszym przyjacielem i niemal całym światem. Konkurs adresowany jest do dzieci w wieku przdszkolnym a w roku 2012 odbyła się jego V edycja. Jury wyłoniło 21 laureatów, którzy otrzymali dyplomy oraz stosowne nagrody rzeczowe.</t>
  </si>
  <si>
    <t>Miejski Konkurs Twórczości Plastycznej "Trzeźwy umysł - piękny świat". Celem konkursu jest włączenie dzieci i młodzieży do propagowania oraz eksponowania życia w trzeźwości. Propagowanie trzeźwości w życiu codziennym uczy dzieci i młodzież poszanowania dla własnej osoby i dla własnego ciała, pomaga dostrzec istnienie innych jednostek wraz z ich problemami oraz wskazuje możliwości rozwiązywania wszelkich życiowych wyzwań w trzeźwości i poczucia własnej wartości. Konkurs adresowany jest do dzieci i młodzieży w wieku szkolnym. W roku 2012 odbyła się VII edycja konkursu.</t>
  </si>
  <si>
    <t>Ogólnopolski Konkurs Poetrycki "Refleksy". Konkurs adresowany do wszystkich osób piszących w języku polskim. W roku 2012 odbyła się IV edycja konkursu. Zasię konkursu jest nieograniczony - zarówno geograficznie jak i wiekowo. Prace nadchodzą nie tylko z Polski, ale także z innych państw. Jury to znani literaturoznawcy, twórcy.</t>
  </si>
  <si>
    <t>Szczeciński Konkurs Fotograficzny "Pokaż światu Skolwin". Temat Konkursu – „Pokaż światu Skolwin ” - ma na celu promocję walorów szczecińskiej dzielnicy SKOLWIN.  Organizatorzy oczekują wyłącznie zdjęć wykonanych w Skolwinie. Konkurs ma charakter otwarty, co oznacza, iż jest skierowany do wszystkich osób fotografujących. W roku 2012 odbyła się IV edycja Konkursu.</t>
  </si>
  <si>
    <t xml:space="preserve">Wojewódzki Przegląd Piosenki Polskiej "Skolwińskie przeboje". Celami Przeglądu są:  Prezentacja i ocena dorobku artystycznego dzieci i młodzieży; Popularyzowanie muzyki polskiej; Popularyzowanie śpiewu jako formy ekspresji i rozwoju; Promowanie dziecięcej i młodzieżowej twórczości artystycznej. Konkurs ma zasięg wojewódzki, adresowany jest do młodzieży w wieku szkolnym. W roku 2012 odbyła się VIII edycja konkursu.
</t>
  </si>
  <si>
    <t>Konkurs na znak graficzny DK "Klub Skolwin". Celem konkursu było uzyskanie przez  projektu znaku graficznego, który stałby się oficjalnym logotypem oraz stanowiłby  podstawę do stworzenia księgi znaku oraz miałby być używany na potrzeby działalności, we wszelkiego rodzaju wydawnictwach, drukach, dokumentach, na stronach internetowych, upominkach reklamowych itp. Pomimo ogłoszenia wyników konkursu, Jury postanowiło nie rekomendować do realizacji żadnego z nich. Regulaminowe wyróżnienia wręczono autorom trzech prac.</t>
  </si>
  <si>
    <t>10. Imprezy plenerowe</t>
  </si>
  <si>
    <t>Festyn z okazji Międzynarodowego Dnia Dziecka. Podczas czterogodzinnej imprezy było mnóstwo gier, zabaw i konkursów z nagrodami, prezentacje wokalne i taneczne podopiecznych Domu Kultury „Klub Skolwin”, zaś finałową ozdobę stanowił koncert dziecięcej grupy artystycznej ARFIK.</t>
  </si>
  <si>
    <t>Udział Domu Kultury „Klub Skolwin” w Festynie pod żaglami – imprezie zorganizowanej wspólnymi siłami przez KS „Świt Skolwin”, Radę osiedla i inne podmioty. DK „Klub Skolwin” zaprezentował się z programem dla dzieci, przedstawiając miedzy innymi pokazy tańca break dance, układy choreograficzne Koła tanecznego oraz popisy wokalne podopiecznych koła muzycznego.</t>
  </si>
  <si>
    <t xml:space="preserve"> Udział Domu Kultury w corocznym festynie organizowanym siłami mieszkańców i instytucji Skolwina – Rady Osiedla, Zespołu Szkół nr 10, Parafii i innych. Dom Kultury w imprezie prezentuje koncerty wokalistek Koła muzycznego, wystawy zdjęć Grupy Fotograficznej Młodych Twórców a także pokazy i wystawy prac Studia witrażu.</t>
  </si>
  <si>
    <t xml:space="preserve">Festyn "Na dobry początek". Tradycyjna impreza olenerowa inaugurująca kolejny sezon działalności DK "Klub Skolwin". W roku 2012 odbyły się między innymi: abawy i gry dla dzieci, przemarsz żeńskiej orkiestry dętej Olimpia,, koncert zespołu  Retro gitary, plenerowy spektakl Kraty Eon </t>
  </si>
  <si>
    <t>Artystyczna Inscenizacja Drogi Krzyżowej – plenerowe wydarzenie teatralne z udziałem ponad 150 wykonawców – aktorów teatrów Współczesnego, Polskiego, Grupy Sambal, Chóru „Słowiki 60”, „Szczecin Gospel Choir”, Chóru STAVROS i wielu innych grup artystycznych i indywidualnych artystów.  Największa pojedyńcza impreza organizowana przez DK "Klub Skolwin".</t>
  </si>
  <si>
    <t>Otwarte Spławikowe Zawody Wędkarskie. Cykliczne spotkanie miłośników wędkowania. Impreza organizowana współnie z kołem wędkarskim "Sumik" z Polic na terenie kanałów Odry. Ma na celu integrację mieszkańców północnych dzielnic Szczecina i Polic. W roku  2012 miała miejsce V edycja imprezy.</t>
  </si>
  <si>
    <t xml:space="preserve">Festyn "Aleja gwiazd" – czyli festyn na zakończenie sezonu 2011 – 2012. Podopieczni „Klubu Skolwin” publicznie pokazali, co potrafią, czego nauczyli się przez cały rok pracy w kołach i na warsztatach. Tańce, gra na pianinie, popisy wokalne, pokazy break danc’u, prezentacja młodych karateków to tylko niektóre z wielu atrakcji tego swojskiego, rodzinnego popołudnia. Całości towarzyszyły gry i konkursy zręcznościowe i niezbędne przy takich okazjach ognisko z pieczeniem kiełbasek. </t>
  </si>
  <si>
    <t>Razem kol. 10:</t>
  </si>
  <si>
    <t>11. Inne formy działalności</t>
  </si>
  <si>
    <t>Biblioteka. Dom Kultury „Klub Skolwin” prowadzi bibliotekę z czytelnią czynną 4 dni w tygodniu po 5 godzin. . Na dzień 31.12. 2012 r. księgozbiór liczy 5535 pozycji skatalogowanych oraz około 20 pozycji oczekujących. Ogólna liczba użytkowników biblioteki wynosi 504 osoby.</t>
  </si>
  <si>
    <t>Czytelnia.</t>
  </si>
  <si>
    <t xml:space="preserve">Kawiarenka internetowa. Działa we wszystkie dni robocze przez cztery godziny dziennie, przeznaczona dla wszystkich chętnych. </t>
  </si>
  <si>
    <t>Razem kol. 11:</t>
  </si>
  <si>
    <t xml:space="preserve">SPRAWOZDANIE Z WYKONANIA PLANU FINANSOWEGO ZA ROK 2012 </t>
  </si>
  <si>
    <t>15.02.2013r.</t>
  </si>
</sst>
</file>

<file path=xl/styles.xml><?xml version="1.0" encoding="utf-8"?>
<styleSheet xmlns="http://schemas.openxmlformats.org/spreadsheetml/2006/main">
  <numFmts count="2">
    <numFmt numFmtId="164" formatCode="0.0%"/>
    <numFmt numFmtId="165" formatCode="[$-10415]#,##0;\-#,##0"/>
  </numFmts>
  <fonts count="34">
    <font>
      <sz val="11"/>
      <color theme="1"/>
      <name val="Czcionka tekstu podstawowego"/>
      <family val="2"/>
      <charset val="238"/>
    </font>
    <font>
      <b/>
      <sz val="10"/>
      <color indexed="8"/>
      <name val="Arial"/>
      <family val="2"/>
      <charset val="238"/>
    </font>
    <font>
      <sz val="10"/>
      <color indexed="8"/>
      <name val="Arial"/>
      <family val="2"/>
      <charset val="238"/>
    </font>
    <font>
      <sz val="10"/>
      <color indexed="10"/>
      <name val="Arial"/>
      <family val="2"/>
      <charset val="238"/>
    </font>
    <font>
      <sz val="10"/>
      <name val="Arial"/>
      <family val="2"/>
      <charset val="238"/>
    </font>
    <font>
      <sz val="11"/>
      <name val="Arial"/>
      <family val="2"/>
      <charset val="238"/>
    </font>
    <font>
      <sz val="12"/>
      <name val="Helv"/>
      <charset val="238"/>
    </font>
    <font>
      <sz val="12"/>
      <color indexed="8"/>
      <name val="Helv"/>
      <charset val="238"/>
    </font>
    <font>
      <b/>
      <sz val="10"/>
      <name val="Arial"/>
      <family val="2"/>
      <charset val="238"/>
    </font>
    <font>
      <b/>
      <sz val="9"/>
      <color indexed="8"/>
      <name val="Arial"/>
      <family val="2"/>
      <charset val="238"/>
    </font>
    <font>
      <b/>
      <sz val="14"/>
      <name val="Arial"/>
      <family val="2"/>
      <charset val="238"/>
    </font>
    <font>
      <sz val="14"/>
      <name val="Arial"/>
      <family val="2"/>
      <charset val="238"/>
    </font>
    <font>
      <sz val="11"/>
      <name val="Czcionka tekstu podstawowego"/>
      <family val="2"/>
      <charset val="238"/>
    </font>
    <font>
      <sz val="10"/>
      <name val="Arial CE"/>
      <family val="2"/>
      <charset val="238"/>
    </font>
    <font>
      <sz val="11"/>
      <color rgb="FF000000"/>
      <name val="Calibri"/>
      <family val="2"/>
      <scheme val="minor"/>
    </font>
    <font>
      <b/>
      <sz val="20"/>
      <color rgb="FFFF0000"/>
      <name val="Arial"/>
      <family val="2"/>
      <charset val="238"/>
    </font>
    <font>
      <sz val="10"/>
      <color rgb="FF000000"/>
      <name val="Arial"/>
      <family val="2"/>
      <charset val="238"/>
    </font>
    <font>
      <b/>
      <sz val="10"/>
      <color rgb="FF000000"/>
      <name val="Arial"/>
      <family val="2"/>
      <charset val="238"/>
    </font>
    <font>
      <b/>
      <sz val="7"/>
      <color rgb="FF000000"/>
      <name val="Arial"/>
      <family val="2"/>
      <charset val="238"/>
    </font>
    <font>
      <b/>
      <sz val="8"/>
      <color rgb="FF000000"/>
      <name val="Arial"/>
      <family val="2"/>
      <charset val="238"/>
    </font>
    <font>
      <b/>
      <sz val="9"/>
      <color rgb="FF000000"/>
      <name val="Arial"/>
      <family val="2"/>
      <charset val="238"/>
    </font>
    <font>
      <b/>
      <sz val="14"/>
      <color rgb="FFFF0000"/>
      <name val="Arial"/>
      <family val="2"/>
      <charset val="238"/>
    </font>
    <font>
      <b/>
      <sz val="12"/>
      <color theme="1"/>
      <name val="Arial"/>
      <family val="2"/>
      <charset val="238"/>
    </font>
    <font>
      <sz val="10"/>
      <name val="Arial CE"/>
      <charset val="238"/>
    </font>
    <font>
      <b/>
      <sz val="10"/>
      <name val="Arial CE"/>
      <charset val="238"/>
    </font>
    <font>
      <b/>
      <sz val="10"/>
      <color indexed="8"/>
      <name val="Arial CE"/>
      <family val="2"/>
      <charset val="238"/>
    </font>
    <font>
      <b/>
      <sz val="10"/>
      <name val="Arial CE"/>
      <family val="2"/>
      <charset val="238"/>
    </font>
    <font>
      <sz val="10"/>
      <color theme="1"/>
      <name val="Czcionka tekstu podstawowego"/>
      <family val="2"/>
      <charset val="238"/>
    </font>
    <font>
      <b/>
      <sz val="10"/>
      <name val="Helv"/>
      <charset val="238"/>
    </font>
    <font>
      <sz val="10"/>
      <color indexed="8"/>
      <name val="Arial CE"/>
      <family val="2"/>
      <charset val="238"/>
    </font>
    <font>
      <sz val="10"/>
      <color indexed="8"/>
      <name val="Helv"/>
      <charset val="238"/>
    </font>
    <font>
      <sz val="9"/>
      <color indexed="8"/>
      <name val="Arial"/>
      <family val="2"/>
      <charset val="238"/>
    </font>
    <font>
      <sz val="9"/>
      <color theme="1"/>
      <name val="Czcionka tekstu podstawowego"/>
      <family val="2"/>
      <charset val="238"/>
    </font>
    <font>
      <sz val="9"/>
      <color indexed="8"/>
      <name val="Helv"/>
      <charset val="238"/>
    </font>
  </fonts>
  <fills count="15">
    <fill>
      <patternFill patternType="none"/>
    </fill>
    <fill>
      <patternFill patternType="gray125"/>
    </fill>
    <fill>
      <patternFill patternType="solid">
        <fgColor indexed="22"/>
        <bgColor indexed="64"/>
      </patternFill>
    </fill>
    <fill>
      <patternFill patternType="solid">
        <fgColor indexed="51"/>
        <bgColor indexed="22"/>
      </patternFill>
    </fill>
    <fill>
      <patternFill patternType="solid">
        <fgColor indexed="51"/>
        <bgColor indexed="64"/>
      </patternFill>
    </fill>
    <fill>
      <patternFill patternType="solid">
        <fgColor indexed="55"/>
        <bgColor indexed="22"/>
      </patternFill>
    </fill>
    <fill>
      <patternFill patternType="gray0625">
        <fgColor indexed="9"/>
      </patternFill>
    </fill>
    <fill>
      <patternFill patternType="solid">
        <fgColor indexed="9"/>
        <bgColor indexed="8"/>
      </patternFill>
    </fill>
    <fill>
      <patternFill patternType="solid">
        <fgColor rgb="FFFFC000"/>
        <bgColor rgb="FFDCDCDC"/>
      </patternFill>
    </fill>
    <fill>
      <patternFill patternType="solid">
        <fgColor theme="0" tint="-0.14999847407452621"/>
        <bgColor indexed="64"/>
      </patternFill>
    </fill>
    <fill>
      <patternFill patternType="solid">
        <fgColor theme="0" tint="-0.14999847407452621"/>
        <bgColor rgb="FFDCDCDC"/>
      </patternFill>
    </fill>
    <fill>
      <patternFill patternType="solid">
        <fgColor rgb="FFFFC000"/>
        <bgColor indexed="64"/>
      </patternFill>
    </fill>
    <fill>
      <patternFill patternType="solid">
        <fgColor theme="0" tint="-0.249977111117893"/>
        <bgColor rgb="FFDCDCDC"/>
      </patternFill>
    </fill>
    <fill>
      <patternFill patternType="solid">
        <fgColor theme="0" tint="-0.14999847407452621"/>
        <bgColor indexed="9"/>
      </patternFill>
    </fill>
    <fill>
      <patternFill patternType="gray125">
        <fgColor indexed="9"/>
      </patternFill>
    </fill>
  </fills>
  <borders count="5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style="thin">
        <color indexed="8"/>
      </left>
      <right style="thin">
        <color indexed="64"/>
      </right>
      <top style="medium">
        <color indexed="64"/>
      </top>
      <bottom/>
      <diagonal/>
    </border>
    <border>
      <left style="thin">
        <color indexed="8"/>
      </left>
      <right/>
      <top style="medium">
        <color indexed="64"/>
      </top>
      <bottom/>
      <diagonal/>
    </border>
    <border>
      <left style="medium">
        <color indexed="64"/>
      </left>
      <right style="medium">
        <color indexed="64"/>
      </right>
      <top style="medium">
        <color indexed="64"/>
      </top>
      <bottom/>
      <diagonal/>
    </border>
    <border>
      <left style="medium">
        <color indexed="64"/>
      </left>
      <right/>
      <top/>
      <bottom/>
      <diagonal/>
    </border>
    <border>
      <left style="thin">
        <color indexed="64"/>
      </left>
      <right/>
      <top/>
      <bottom/>
      <diagonal/>
    </border>
    <border>
      <left/>
      <right style="thin">
        <color indexed="8"/>
      </right>
      <top/>
      <bottom/>
      <diagonal/>
    </border>
    <border>
      <left style="thin">
        <color indexed="8"/>
      </left>
      <right style="thin">
        <color indexed="64"/>
      </right>
      <top/>
      <bottom/>
      <diagonal/>
    </border>
    <border>
      <left style="thin">
        <color indexed="8"/>
      </left>
      <right/>
      <top/>
      <bottom/>
      <diagonal/>
    </border>
    <border>
      <left style="medium">
        <color indexed="64"/>
      </left>
      <right style="medium">
        <color indexed="64"/>
      </right>
      <top/>
      <bottom/>
      <diagonal/>
    </border>
    <border>
      <left style="medium">
        <color indexed="64"/>
      </left>
      <right/>
      <top/>
      <bottom style="medium">
        <color indexed="64"/>
      </bottom>
      <diagonal/>
    </border>
    <border>
      <left style="thin">
        <color indexed="64"/>
      </left>
      <right/>
      <top/>
      <bottom style="medium">
        <color indexed="64"/>
      </bottom>
      <diagonal/>
    </border>
    <border>
      <left/>
      <right style="thin">
        <color indexed="8"/>
      </right>
      <top/>
      <bottom style="medium">
        <color indexed="64"/>
      </bottom>
      <diagonal/>
    </border>
    <border>
      <left style="thin">
        <color indexed="8"/>
      </left>
      <right style="thin">
        <color indexed="64"/>
      </right>
      <top/>
      <bottom style="medium">
        <color indexed="64"/>
      </bottom>
      <diagonal/>
    </border>
    <border>
      <left style="thin">
        <color indexed="8"/>
      </left>
      <right/>
      <top/>
      <bottom style="medium">
        <color indexed="64"/>
      </bottom>
      <diagonal/>
    </border>
    <border>
      <left style="medium">
        <color indexed="64"/>
      </left>
      <right style="medium">
        <color indexed="64"/>
      </right>
      <top/>
      <bottom style="medium">
        <color indexed="64"/>
      </bottom>
      <diagonal/>
    </border>
    <border>
      <left style="medium">
        <color indexed="8"/>
      </left>
      <right style="thin">
        <color indexed="8"/>
      </right>
      <top/>
      <bottom style="medium">
        <color indexed="64"/>
      </bottom>
      <diagonal/>
    </border>
    <border>
      <left/>
      <right style="thin">
        <color indexed="64"/>
      </right>
      <top/>
      <bottom style="medium">
        <color indexed="64"/>
      </bottom>
      <diagonal/>
    </border>
    <border>
      <left style="medium">
        <color indexed="8"/>
      </left>
      <right/>
      <top/>
      <bottom/>
      <diagonal/>
    </border>
    <border>
      <left style="medium">
        <color indexed="8"/>
      </left>
      <right/>
      <top/>
      <bottom style="medium">
        <color indexed="8"/>
      </bottom>
      <diagonal/>
    </border>
    <border>
      <left/>
      <right style="thin">
        <color indexed="8"/>
      </right>
      <top/>
      <bottom style="medium">
        <color indexed="8"/>
      </bottom>
      <diagonal/>
    </border>
    <border>
      <left style="thin">
        <color indexed="64"/>
      </left>
      <right/>
      <top/>
      <bottom style="medium">
        <color indexed="8"/>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right style="thin">
        <color indexed="64"/>
      </right>
      <top style="medium">
        <color indexed="64"/>
      </top>
      <bottom style="medium">
        <color indexed="64"/>
      </bottom>
      <diagonal/>
    </border>
    <border>
      <left/>
      <right style="thin">
        <color indexed="64"/>
      </right>
      <top style="medium">
        <color indexed="64"/>
      </top>
      <bottom/>
      <diagonal/>
    </border>
    <border>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top style="medium">
        <color indexed="64"/>
      </top>
      <bottom/>
      <diagonal/>
    </border>
  </borders>
  <cellStyleXfs count="4">
    <xf numFmtId="0" fontId="0" fillId="0" borderId="0"/>
    <xf numFmtId="0" fontId="14" fillId="0" borderId="0"/>
    <xf numFmtId="0" fontId="14" fillId="0" borderId="0"/>
    <xf numFmtId="0" fontId="6" fillId="0" borderId="0"/>
  </cellStyleXfs>
  <cellXfs count="274">
    <xf numFmtId="0" fontId="0" fillId="0" borderId="0" xfId="0"/>
    <xf numFmtId="0" fontId="1" fillId="2" borderId="3" xfId="1" applyNumberFormat="1" applyFont="1" applyFill="1" applyBorder="1" applyAlignment="1">
      <alignment horizontal="right" vertical="center" wrapText="1" readingOrder="1"/>
    </xf>
    <xf numFmtId="0" fontId="1" fillId="2" borderId="1" xfId="1" applyNumberFormat="1" applyFont="1" applyFill="1" applyBorder="1" applyAlignment="1">
      <alignment horizontal="left" vertical="center" wrapText="1" readingOrder="1"/>
    </xf>
    <xf numFmtId="0" fontId="2" fillId="0" borderId="3" xfId="1" applyNumberFormat="1" applyFont="1" applyFill="1" applyBorder="1" applyAlignment="1">
      <alignment vertical="center" wrapText="1" readingOrder="1"/>
    </xf>
    <xf numFmtId="0" fontId="2" fillId="0" borderId="1" xfId="1" applyNumberFormat="1" applyFont="1" applyFill="1" applyBorder="1" applyAlignment="1">
      <alignment vertical="center" wrapText="1" readingOrder="1"/>
    </xf>
    <xf numFmtId="0" fontId="1" fillId="3" borderId="3" xfId="1" applyNumberFormat="1" applyFont="1" applyFill="1" applyBorder="1" applyAlignment="1">
      <alignment horizontal="center" vertical="center" wrapText="1" readingOrder="1"/>
    </xf>
    <xf numFmtId="0" fontId="1" fillId="3" borderId="1" xfId="1" applyNumberFormat="1" applyFont="1" applyFill="1" applyBorder="1" applyAlignment="1">
      <alignment horizontal="left" vertical="center" wrapText="1" readingOrder="1"/>
    </xf>
    <xf numFmtId="0" fontId="2" fillId="2" borderId="3" xfId="1" applyNumberFormat="1" applyFont="1" applyFill="1" applyBorder="1" applyAlignment="1">
      <alignment vertical="center" wrapText="1" readingOrder="1"/>
    </xf>
    <xf numFmtId="0" fontId="1" fillId="2" borderId="1" xfId="1" applyNumberFormat="1" applyFont="1" applyFill="1" applyBorder="1" applyAlignment="1">
      <alignment vertical="center" wrapText="1" readingOrder="1"/>
    </xf>
    <xf numFmtId="0" fontId="2" fillId="0" borderId="3" xfId="1" applyNumberFormat="1" applyFont="1" applyFill="1" applyBorder="1" applyAlignment="1">
      <alignment horizontal="center" vertical="center" wrapText="1" readingOrder="1"/>
    </xf>
    <xf numFmtId="0" fontId="1" fillId="0" borderId="1" xfId="1" applyNumberFormat="1" applyFont="1" applyFill="1" applyBorder="1" applyAlignment="1">
      <alignment vertical="center" wrapText="1" readingOrder="1"/>
    </xf>
    <xf numFmtId="0" fontId="1" fillId="0" borderId="3" xfId="1" applyNumberFormat="1" applyFont="1" applyFill="1" applyBorder="1" applyAlignment="1">
      <alignment horizontal="right" vertical="center" wrapText="1" readingOrder="1"/>
    </xf>
    <xf numFmtId="0" fontId="2" fillId="0" borderId="1" xfId="1" applyNumberFormat="1" applyFont="1" applyFill="1" applyBorder="1" applyAlignment="1">
      <alignment horizontal="left" vertical="center" wrapText="1" readingOrder="1"/>
    </xf>
    <xf numFmtId="0" fontId="1" fillId="0" borderId="3" xfId="1" applyNumberFormat="1" applyFont="1" applyFill="1" applyBorder="1" applyAlignment="1">
      <alignment horizontal="center" vertical="center" wrapText="1" readingOrder="1"/>
    </xf>
    <xf numFmtId="0" fontId="1" fillId="0" borderId="1" xfId="1" applyNumberFormat="1" applyFont="1" applyFill="1" applyBorder="1" applyAlignment="1">
      <alignment horizontal="left" vertical="center" wrapText="1" readingOrder="1"/>
    </xf>
    <xf numFmtId="0" fontId="2" fillId="0" borderId="3" xfId="1" applyNumberFormat="1" applyFont="1" applyFill="1" applyBorder="1" applyAlignment="1">
      <alignment horizontal="right" vertical="center" wrapText="1" readingOrder="1"/>
    </xf>
    <xf numFmtId="0" fontId="1" fillId="4" borderId="3" xfId="1" applyNumberFormat="1" applyFont="1" applyFill="1" applyBorder="1" applyAlignment="1">
      <alignment horizontal="center" vertical="center" wrapText="1" readingOrder="1"/>
    </xf>
    <xf numFmtId="0" fontId="1" fillId="4" borderId="1" xfId="1" applyNumberFormat="1" applyFont="1" applyFill="1" applyBorder="1" applyAlignment="1">
      <alignment horizontal="left" vertical="center" wrapText="1" readingOrder="1"/>
    </xf>
    <xf numFmtId="0" fontId="1" fillId="0" borderId="3" xfId="1" applyNumberFormat="1" applyFont="1" applyFill="1" applyBorder="1" applyAlignment="1">
      <alignment horizontal="right" vertical="top" wrapText="1" readingOrder="1"/>
    </xf>
    <xf numFmtId="0" fontId="2" fillId="0" borderId="1" xfId="1" applyNumberFormat="1" applyFont="1" applyFill="1" applyBorder="1" applyAlignment="1">
      <alignment horizontal="left" vertical="top" wrapText="1" readingOrder="1"/>
    </xf>
    <xf numFmtId="0" fontId="4" fillId="0" borderId="3" xfId="2" applyFont="1" applyFill="1" applyBorder="1"/>
    <xf numFmtId="0" fontId="4" fillId="0" borderId="1" xfId="2" applyFont="1" applyFill="1" applyBorder="1"/>
    <xf numFmtId="0" fontId="4" fillId="0" borderId="4" xfId="2" applyFont="1" applyFill="1" applyBorder="1"/>
    <xf numFmtId="0" fontId="4" fillId="0" borderId="5" xfId="2" applyFont="1" applyFill="1" applyBorder="1"/>
    <xf numFmtId="0" fontId="4" fillId="0" borderId="1" xfId="2" applyFont="1" applyFill="1" applyBorder="1" applyAlignment="1">
      <alignment horizontal="right"/>
    </xf>
    <xf numFmtId="0" fontId="4" fillId="0" borderId="5" xfId="2" applyFont="1" applyFill="1" applyBorder="1" applyAlignment="1">
      <alignment horizontal="right"/>
    </xf>
    <xf numFmtId="0" fontId="2" fillId="0" borderId="12" xfId="1" applyNumberFormat="1" applyFont="1" applyFill="1" applyBorder="1" applyAlignment="1">
      <alignment horizontal="center" vertical="center" wrapText="1" readingOrder="1"/>
    </xf>
    <xf numFmtId="0" fontId="2" fillId="0" borderId="2" xfId="1" applyNumberFormat="1" applyFont="1" applyFill="1" applyBorder="1" applyAlignment="1">
      <alignment horizontal="center" vertical="center" wrapText="1" readingOrder="1"/>
    </xf>
    <xf numFmtId="0" fontId="2" fillId="0" borderId="10" xfId="1" applyNumberFormat="1" applyFont="1" applyFill="1" applyBorder="1" applyAlignment="1">
      <alignment horizontal="center" vertical="center" wrapText="1" readingOrder="1"/>
    </xf>
    <xf numFmtId="0" fontId="15" fillId="0" borderId="0" xfId="0" applyFont="1" applyFill="1" applyAlignment="1">
      <alignment vertical="center" wrapText="1"/>
    </xf>
    <xf numFmtId="10" fontId="5" fillId="0" borderId="0" xfId="2" applyNumberFormat="1" applyFont="1" applyFill="1" applyBorder="1" applyAlignment="1">
      <alignment vertical="center" wrapText="1"/>
    </xf>
    <xf numFmtId="0" fontId="16" fillId="0" borderId="1" xfId="1" applyNumberFormat="1" applyFont="1" applyFill="1" applyBorder="1" applyAlignment="1">
      <alignment horizontal="center" vertical="center" wrapText="1" readingOrder="1"/>
    </xf>
    <xf numFmtId="0" fontId="17" fillId="8" borderId="1" xfId="1" applyNumberFormat="1" applyFont="1" applyFill="1" applyBorder="1" applyAlignment="1">
      <alignment horizontal="center" vertical="center" wrapText="1" readingOrder="1"/>
    </xf>
    <xf numFmtId="0" fontId="17" fillId="8" borderId="1" xfId="1" applyNumberFormat="1" applyFont="1" applyFill="1" applyBorder="1" applyAlignment="1">
      <alignment horizontal="left" vertical="center" wrapText="1" readingOrder="1"/>
    </xf>
    <xf numFmtId="3" fontId="17" fillId="8" borderId="1" xfId="1" applyNumberFormat="1" applyFont="1" applyFill="1" applyBorder="1" applyAlignment="1">
      <alignment horizontal="right" vertical="center" wrapText="1" readingOrder="1"/>
    </xf>
    <xf numFmtId="165" fontId="18" fillId="0" borderId="0" xfId="1" applyNumberFormat="1" applyFont="1" applyFill="1" applyBorder="1" applyAlignment="1">
      <alignment horizontal="right" vertical="center" wrapText="1" readingOrder="1"/>
    </xf>
    <xf numFmtId="0" fontId="17" fillId="9" borderId="1" xfId="1" applyNumberFormat="1" applyFont="1" applyFill="1" applyBorder="1" applyAlignment="1">
      <alignment horizontal="right" vertical="center" wrapText="1" readingOrder="1"/>
    </xf>
    <xf numFmtId="0" fontId="17" fillId="9" borderId="1" xfId="1" applyNumberFormat="1" applyFont="1" applyFill="1" applyBorder="1" applyAlignment="1">
      <alignment horizontal="left" vertical="center" wrapText="1" readingOrder="1"/>
    </xf>
    <xf numFmtId="3" fontId="17" fillId="9" borderId="1" xfId="1" applyNumberFormat="1" applyFont="1" applyFill="1" applyBorder="1" applyAlignment="1">
      <alignment horizontal="right" vertical="center" wrapText="1" readingOrder="1"/>
    </xf>
    <xf numFmtId="0" fontId="16" fillId="0" borderId="1" xfId="1" applyNumberFormat="1" applyFont="1" applyFill="1" applyBorder="1" applyAlignment="1">
      <alignment vertical="center" wrapText="1" readingOrder="1"/>
    </xf>
    <xf numFmtId="3" fontId="16" fillId="0" borderId="1" xfId="1" applyNumberFormat="1" applyFont="1" applyFill="1" applyBorder="1" applyAlignment="1" applyProtection="1">
      <alignment horizontal="right" vertical="center" wrapText="1" readingOrder="1"/>
      <protection locked="0"/>
    </xf>
    <xf numFmtId="3" fontId="17" fillId="9" borderId="1" xfId="1" applyNumberFormat="1" applyFont="1" applyFill="1" applyBorder="1" applyAlignment="1" applyProtection="1">
      <alignment horizontal="right" vertical="center" wrapText="1" readingOrder="1"/>
      <protection locked="0"/>
    </xf>
    <xf numFmtId="0" fontId="16" fillId="9" borderId="1" xfId="1" applyNumberFormat="1" applyFont="1" applyFill="1" applyBorder="1" applyAlignment="1">
      <alignment vertical="center" wrapText="1" readingOrder="1"/>
    </xf>
    <xf numFmtId="0" fontId="17" fillId="9" borderId="1" xfId="1" applyNumberFormat="1" applyFont="1" applyFill="1" applyBorder="1" applyAlignment="1">
      <alignment vertical="center" wrapText="1" readingOrder="1"/>
    </xf>
    <xf numFmtId="0" fontId="17" fillId="0" borderId="1" xfId="1" applyNumberFormat="1" applyFont="1" applyFill="1" applyBorder="1" applyAlignment="1">
      <alignment horizontal="right" vertical="center" wrapText="1" readingOrder="1"/>
    </xf>
    <xf numFmtId="0" fontId="16" fillId="0" borderId="1" xfId="1" applyNumberFormat="1" applyFont="1" applyFill="1" applyBorder="1" applyAlignment="1">
      <alignment horizontal="left" vertical="center" wrapText="1" readingOrder="1"/>
    </xf>
    <xf numFmtId="0" fontId="17" fillId="0" borderId="1" xfId="1" applyNumberFormat="1" applyFont="1" applyFill="1" applyBorder="1" applyAlignment="1">
      <alignment horizontal="center" vertical="center" wrapText="1" readingOrder="1"/>
    </xf>
    <xf numFmtId="0" fontId="17" fillId="0" borderId="1" xfId="1" applyNumberFormat="1" applyFont="1" applyFill="1" applyBorder="1" applyAlignment="1">
      <alignment horizontal="left" vertical="center" wrapText="1" readingOrder="1"/>
    </xf>
    <xf numFmtId="3" fontId="17" fillId="0" borderId="1" xfId="1" applyNumberFormat="1" applyFont="1" applyFill="1" applyBorder="1" applyAlignment="1">
      <alignment horizontal="right" vertical="center" wrapText="1" readingOrder="1"/>
    </xf>
    <xf numFmtId="3" fontId="17" fillId="8" borderId="1" xfId="1" applyNumberFormat="1" applyFont="1" applyFill="1" applyBorder="1" applyAlignment="1" applyProtection="1">
      <alignment horizontal="right" vertical="center" wrapText="1" readingOrder="1"/>
      <protection locked="0"/>
    </xf>
    <xf numFmtId="0" fontId="16" fillId="0" borderId="1" xfId="1" applyNumberFormat="1" applyFont="1" applyFill="1" applyBorder="1" applyAlignment="1">
      <alignment horizontal="right" vertical="center" wrapText="1" readingOrder="1"/>
    </xf>
    <xf numFmtId="3" fontId="16" fillId="0" borderId="1" xfId="1" applyNumberFormat="1" applyFont="1" applyFill="1" applyBorder="1" applyAlignment="1">
      <alignment horizontal="right" vertical="center" wrapText="1" readingOrder="1"/>
    </xf>
    <xf numFmtId="0" fontId="17" fillId="11" borderId="14" xfId="1" applyNumberFormat="1" applyFont="1" applyFill="1" applyBorder="1" applyAlignment="1">
      <alignment horizontal="center" vertical="center" wrapText="1" readingOrder="1"/>
    </xf>
    <xf numFmtId="0" fontId="17" fillId="11" borderId="15" xfId="1" applyNumberFormat="1" applyFont="1" applyFill="1" applyBorder="1" applyAlignment="1">
      <alignment horizontal="left" vertical="center" wrapText="1" readingOrder="1"/>
    </xf>
    <xf numFmtId="3" fontId="16" fillId="11" borderId="15" xfId="1" applyNumberFormat="1" applyFont="1" applyFill="1" applyBorder="1" applyAlignment="1" applyProtection="1">
      <alignment horizontal="left" vertical="center" wrapText="1" readingOrder="1"/>
      <protection locked="0"/>
    </xf>
    <xf numFmtId="3" fontId="17" fillId="11" borderId="15" xfId="1" applyNumberFormat="1" applyFont="1" applyFill="1" applyBorder="1" applyAlignment="1" applyProtection="1">
      <alignment horizontal="right" vertical="center" wrapText="1" readingOrder="1"/>
      <protection locked="0"/>
    </xf>
    <xf numFmtId="0" fontId="17" fillId="0" borderId="12" xfId="1" applyNumberFormat="1" applyFont="1" applyFill="1" applyBorder="1" applyAlignment="1">
      <alignment horizontal="center" vertical="center" wrapText="1" readingOrder="1"/>
    </xf>
    <xf numFmtId="0" fontId="16" fillId="0" borderId="2" xfId="1" applyNumberFormat="1" applyFont="1" applyFill="1" applyBorder="1" applyAlignment="1">
      <alignment horizontal="left" vertical="center" wrapText="1" readingOrder="1"/>
    </xf>
    <xf numFmtId="3" fontId="17" fillId="0" borderId="2" xfId="1" applyNumberFormat="1" applyFont="1" applyFill="1" applyBorder="1" applyAlignment="1" applyProtection="1">
      <alignment horizontal="right" vertical="center" wrapText="1" readingOrder="1"/>
      <protection locked="0"/>
    </xf>
    <xf numFmtId="0" fontId="17" fillId="0" borderId="3" xfId="1" applyNumberFormat="1" applyFont="1" applyFill="1" applyBorder="1" applyAlignment="1">
      <alignment horizontal="center" vertical="center" wrapText="1" readingOrder="1"/>
    </xf>
    <xf numFmtId="3" fontId="17" fillId="0" borderId="1" xfId="1" applyNumberFormat="1" applyFont="1" applyFill="1" applyBorder="1" applyAlignment="1" applyProtection="1">
      <alignment horizontal="right" vertical="center" wrapText="1" readingOrder="1"/>
      <protection locked="0"/>
    </xf>
    <xf numFmtId="0" fontId="17" fillId="0" borderId="3" xfId="1" applyNumberFormat="1" applyFont="1" applyFill="1" applyBorder="1" applyAlignment="1">
      <alignment horizontal="right" vertical="top" wrapText="1" readingOrder="1"/>
    </xf>
    <xf numFmtId="0" fontId="16" fillId="0" borderId="1" xfId="1" applyNumberFormat="1" applyFont="1" applyFill="1" applyBorder="1" applyAlignment="1">
      <alignment horizontal="left" vertical="top" wrapText="1" readingOrder="1"/>
    </xf>
    <xf numFmtId="0" fontId="17" fillId="0" borderId="1" xfId="1" applyNumberFormat="1" applyFont="1" applyFill="1" applyBorder="1" applyAlignment="1">
      <alignment horizontal="right" vertical="top" wrapText="1" readingOrder="1"/>
    </xf>
    <xf numFmtId="0" fontId="19" fillId="0" borderId="0" xfId="1" applyNumberFormat="1" applyFont="1" applyFill="1" applyBorder="1" applyAlignment="1">
      <alignment horizontal="right" vertical="center" wrapText="1" readingOrder="1"/>
    </xf>
    <xf numFmtId="0" fontId="19" fillId="0" borderId="0" xfId="1" applyNumberFormat="1" applyFont="1" applyFill="1" applyBorder="1" applyAlignment="1">
      <alignment horizontal="left" vertical="center" wrapText="1" readingOrder="1"/>
    </xf>
    <xf numFmtId="0" fontId="2" fillId="0" borderId="0" xfId="3" applyFont="1"/>
    <xf numFmtId="10" fontId="2" fillId="0" borderId="0" xfId="3" applyNumberFormat="1" applyFont="1"/>
    <xf numFmtId="0" fontId="7" fillId="0" borderId="0" xfId="3" applyFont="1"/>
    <xf numFmtId="3" fontId="7" fillId="0" borderId="0" xfId="3" applyNumberFormat="1" applyFont="1"/>
    <xf numFmtId="10" fontId="7" fillId="0" borderId="0" xfId="3" applyNumberFormat="1" applyFont="1"/>
    <xf numFmtId="0" fontId="1" fillId="0" borderId="0" xfId="3" applyFont="1"/>
    <xf numFmtId="0" fontId="9" fillId="5" borderId="16" xfId="1" applyNumberFormat="1" applyFont="1" applyFill="1" applyBorder="1" applyAlignment="1">
      <alignment horizontal="center" vertical="center" wrapText="1" readingOrder="1"/>
    </xf>
    <xf numFmtId="0" fontId="9" fillId="5" borderId="17" xfId="1" applyNumberFormat="1" applyFont="1" applyFill="1" applyBorder="1" applyAlignment="1">
      <alignment horizontal="center" vertical="center" wrapText="1" readingOrder="1"/>
    </xf>
    <xf numFmtId="0" fontId="20" fillId="12" borderId="1" xfId="1" applyNumberFormat="1" applyFont="1" applyFill="1" applyBorder="1" applyAlignment="1">
      <alignment horizontal="center" vertical="center" wrapText="1" readingOrder="1"/>
    </xf>
    <xf numFmtId="3" fontId="13" fillId="0" borderId="0" xfId="0" applyNumberFormat="1" applyFont="1" applyAlignment="1">
      <alignment horizontal="left"/>
    </xf>
    <xf numFmtId="0" fontId="13" fillId="0" borderId="0" xfId="0" applyFont="1" applyAlignment="1">
      <alignment horizontal="left"/>
    </xf>
    <xf numFmtId="0" fontId="5" fillId="0" borderId="0" xfId="2" applyFont="1" applyFill="1" applyBorder="1" applyAlignment="1">
      <alignment vertical="center" wrapText="1"/>
    </xf>
    <xf numFmtId="3" fontId="16" fillId="0" borderId="2" xfId="1" applyNumberFormat="1" applyFont="1" applyFill="1" applyBorder="1" applyAlignment="1" applyProtection="1">
      <alignment horizontal="right" vertical="center" wrapText="1" readingOrder="1"/>
      <protection locked="0"/>
    </xf>
    <xf numFmtId="0" fontId="4" fillId="0" borderId="1" xfId="2" applyFont="1" applyFill="1" applyBorder="1" applyAlignment="1">
      <alignment horizontal="right" readingOrder="1"/>
    </xf>
    <xf numFmtId="0" fontId="4" fillId="0" borderId="5" xfId="2" applyFont="1" applyFill="1" applyBorder="1" applyAlignment="1">
      <alignment horizontal="right" readingOrder="1"/>
    </xf>
    <xf numFmtId="10" fontId="17" fillId="0" borderId="13" xfId="1" applyNumberFormat="1" applyFont="1" applyFill="1" applyBorder="1" applyAlignment="1">
      <alignment horizontal="right" vertical="center" wrapText="1" readingOrder="1"/>
    </xf>
    <xf numFmtId="10" fontId="17" fillId="0" borderId="11" xfId="1" applyNumberFormat="1" applyFont="1" applyFill="1" applyBorder="1" applyAlignment="1">
      <alignment horizontal="right" vertical="center" wrapText="1" readingOrder="1"/>
    </xf>
    <xf numFmtId="10" fontId="17" fillId="0" borderId="45" xfId="1" applyNumberFormat="1" applyFont="1" applyFill="1" applyBorder="1" applyAlignment="1">
      <alignment horizontal="right" vertical="center" wrapText="1" readingOrder="1"/>
    </xf>
    <xf numFmtId="3" fontId="17" fillId="11" borderId="13" xfId="1" applyNumberFormat="1" applyFont="1" applyFill="1" applyBorder="1" applyAlignment="1" applyProtection="1">
      <alignment horizontal="right" vertical="center" wrapText="1" readingOrder="1"/>
      <protection locked="0"/>
    </xf>
    <xf numFmtId="10" fontId="17" fillId="8" borderId="11" xfId="1" applyNumberFormat="1" applyFont="1" applyFill="1" applyBorder="1" applyAlignment="1">
      <alignment horizontal="right" vertical="center" wrapText="1" readingOrder="1"/>
    </xf>
    <xf numFmtId="10" fontId="17" fillId="10" borderId="11" xfId="1" applyNumberFormat="1" applyFont="1" applyFill="1" applyBorder="1" applyAlignment="1">
      <alignment horizontal="right" vertical="center" wrapText="1" readingOrder="1"/>
    </xf>
    <xf numFmtId="3" fontId="16" fillId="0" borderId="11" xfId="1" applyNumberFormat="1" applyFont="1" applyFill="1" applyBorder="1" applyAlignment="1">
      <alignment horizontal="center" vertical="center" wrapText="1" readingOrder="1"/>
    </xf>
    <xf numFmtId="10" fontId="20" fillId="12" borderId="11" xfId="1" applyNumberFormat="1" applyFont="1" applyFill="1" applyBorder="1" applyAlignment="1">
      <alignment horizontal="center" vertical="center" wrapText="1" readingOrder="1"/>
    </xf>
    <xf numFmtId="0" fontId="0" fillId="0" borderId="0" xfId="0" applyAlignment="1">
      <alignment horizontal="right"/>
    </xf>
    <xf numFmtId="0" fontId="0" fillId="0" borderId="0" xfId="0" applyAlignment="1">
      <alignment horizontal="center"/>
    </xf>
    <xf numFmtId="0" fontId="9" fillId="5" borderId="17" xfId="1" applyNumberFormat="1" applyFont="1" applyFill="1" applyBorder="1" applyAlignment="1">
      <alignment horizontal="right" vertical="center" wrapText="1" readingOrder="1"/>
    </xf>
    <xf numFmtId="3" fontId="1" fillId="3" borderId="1" xfId="1" applyNumberFormat="1" applyFont="1" applyFill="1" applyBorder="1" applyAlignment="1">
      <alignment horizontal="center" vertical="center" wrapText="1" readingOrder="1"/>
    </xf>
    <xf numFmtId="9" fontId="1" fillId="3" borderId="1" xfId="1" applyNumberFormat="1" applyFont="1" applyFill="1" applyBorder="1" applyAlignment="1">
      <alignment horizontal="center" vertical="center" wrapText="1" readingOrder="1"/>
    </xf>
    <xf numFmtId="3" fontId="1" fillId="2" borderId="1" xfId="1" applyNumberFormat="1" applyFont="1" applyFill="1" applyBorder="1" applyAlignment="1">
      <alignment horizontal="center" vertical="center" wrapText="1" readingOrder="1"/>
    </xf>
    <xf numFmtId="9" fontId="1" fillId="2" borderId="1" xfId="1" applyNumberFormat="1" applyFont="1" applyFill="1" applyBorder="1" applyAlignment="1">
      <alignment horizontal="center" vertical="center" wrapText="1" readingOrder="1"/>
    </xf>
    <xf numFmtId="3" fontId="2" fillId="0" borderId="1" xfId="1" applyNumberFormat="1" applyFont="1" applyFill="1" applyBorder="1" applyAlignment="1" applyProtection="1">
      <alignment horizontal="center" vertical="center" wrapText="1" readingOrder="1"/>
      <protection locked="0"/>
    </xf>
    <xf numFmtId="9" fontId="2" fillId="0" borderId="1" xfId="1" applyNumberFormat="1" applyFont="1" applyFill="1" applyBorder="1" applyAlignment="1" applyProtection="1">
      <alignment horizontal="center" vertical="center" wrapText="1" readingOrder="1"/>
      <protection locked="0"/>
    </xf>
    <xf numFmtId="3" fontId="3" fillId="0" borderId="1" xfId="1" applyNumberFormat="1" applyFont="1" applyFill="1" applyBorder="1" applyAlignment="1" applyProtection="1">
      <alignment horizontal="center" vertical="center" wrapText="1" readingOrder="1"/>
      <protection locked="0"/>
    </xf>
    <xf numFmtId="3" fontId="1" fillId="2" borderId="1" xfId="1" applyNumberFormat="1" applyFont="1" applyFill="1" applyBorder="1" applyAlignment="1" applyProtection="1">
      <alignment horizontal="center" vertical="center" wrapText="1" readingOrder="1"/>
      <protection locked="0"/>
    </xf>
    <xf numFmtId="3" fontId="4" fillId="0" borderId="1" xfId="1" applyNumberFormat="1" applyFont="1" applyFill="1" applyBorder="1" applyAlignment="1" applyProtection="1">
      <alignment horizontal="center" vertical="center" wrapText="1" readingOrder="1"/>
      <protection locked="0"/>
    </xf>
    <xf numFmtId="3" fontId="1" fillId="0" borderId="1" xfId="1" applyNumberFormat="1" applyFont="1" applyFill="1" applyBorder="1" applyAlignment="1">
      <alignment horizontal="center" vertical="center" wrapText="1" readingOrder="1"/>
    </xf>
    <xf numFmtId="3" fontId="1" fillId="3" borderId="1" xfId="1" applyNumberFormat="1" applyFont="1" applyFill="1" applyBorder="1" applyAlignment="1" applyProtection="1">
      <alignment horizontal="center" vertical="center" wrapText="1" readingOrder="1"/>
      <protection locked="0"/>
    </xf>
    <xf numFmtId="9" fontId="1" fillId="3" borderId="1" xfId="1" applyNumberFormat="1" applyFont="1" applyFill="1" applyBorder="1" applyAlignment="1" applyProtection="1">
      <alignment horizontal="center" vertical="center" wrapText="1" readingOrder="1"/>
      <protection locked="0"/>
    </xf>
    <xf numFmtId="3" fontId="2" fillId="0" borderId="1" xfId="1" applyNumberFormat="1" applyFont="1" applyFill="1" applyBorder="1" applyAlignment="1">
      <alignment horizontal="center" vertical="center" wrapText="1" readingOrder="1"/>
    </xf>
    <xf numFmtId="3" fontId="2" fillId="4" borderId="1" xfId="1" applyNumberFormat="1" applyFont="1" applyFill="1" applyBorder="1" applyAlignment="1" applyProtection="1">
      <alignment horizontal="center" vertical="center" wrapText="1" readingOrder="1"/>
      <protection locked="0"/>
    </xf>
    <xf numFmtId="0" fontId="2" fillId="0" borderId="1" xfId="1" applyNumberFormat="1" applyFont="1" applyFill="1" applyBorder="1" applyAlignment="1">
      <alignment horizontal="center" vertical="top" wrapText="1" readingOrder="1"/>
    </xf>
    <xf numFmtId="0" fontId="1" fillId="0" borderId="1" xfId="1" applyNumberFormat="1" applyFont="1" applyFill="1" applyBorder="1" applyAlignment="1">
      <alignment horizontal="center" vertical="top" wrapText="1" readingOrder="1"/>
    </xf>
    <xf numFmtId="0" fontId="4" fillId="0" borderId="3" xfId="2" applyFont="1" applyFill="1" applyBorder="1" applyAlignment="1">
      <alignment vertical="center"/>
    </xf>
    <xf numFmtId="0" fontId="4" fillId="0" borderId="1" xfId="2" applyFont="1" applyFill="1" applyBorder="1" applyAlignment="1">
      <alignment vertical="center"/>
    </xf>
    <xf numFmtId="0" fontId="4" fillId="0" borderId="1" xfId="2" applyFont="1" applyFill="1" applyBorder="1" applyAlignment="1">
      <alignment horizontal="center" vertical="center"/>
    </xf>
    <xf numFmtId="0" fontId="0" fillId="0" borderId="0" xfId="0" applyAlignment="1">
      <alignment vertical="center"/>
    </xf>
    <xf numFmtId="0" fontId="4" fillId="0" borderId="5" xfId="2" applyFont="1" applyFill="1" applyBorder="1" applyAlignment="1">
      <alignment horizontal="center"/>
    </xf>
    <xf numFmtId="9" fontId="2" fillId="0" borderId="5" xfId="1" applyNumberFormat="1" applyFont="1" applyFill="1" applyBorder="1" applyAlignment="1" applyProtection="1">
      <alignment horizontal="center" vertical="center" wrapText="1" readingOrder="1"/>
      <protection locked="0"/>
    </xf>
    <xf numFmtId="0" fontId="2" fillId="0" borderId="0" xfId="3" applyFont="1" applyAlignment="1">
      <alignment horizontal="right"/>
    </xf>
    <xf numFmtId="0" fontId="7" fillId="0" borderId="0" xfId="3" applyFont="1" applyAlignment="1">
      <alignment horizontal="right"/>
    </xf>
    <xf numFmtId="3" fontId="23" fillId="0" borderId="0" xfId="0" applyNumberFormat="1" applyFont="1"/>
    <xf numFmtId="3" fontId="24" fillId="0" borderId="0" xfId="0" applyNumberFormat="1" applyFont="1" applyAlignment="1">
      <alignment horizontal="left"/>
    </xf>
    <xf numFmtId="3" fontId="24" fillId="0" borderId="0" xfId="0" applyNumberFormat="1" applyFont="1"/>
    <xf numFmtId="0" fontId="25" fillId="0" borderId="0" xfId="0" applyFont="1" applyBorder="1" applyAlignment="1">
      <alignment horizontal="center"/>
    </xf>
    <xf numFmtId="3" fontId="23" fillId="0" borderId="0" xfId="0" applyNumberFormat="1" applyFont="1" applyAlignment="1">
      <alignment horizontal="left"/>
    </xf>
    <xf numFmtId="0" fontId="27" fillId="0" borderId="0" xfId="0" applyFont="1" applyAlignment="1">
      <alignment horizontal="center" vertical="center"/>
    </xf>
    <xf numFmtId="3" fontId="13" fillId="0" borderId="39" xfId="0" applyNumberFormat="1" applyFont="1" applyBorder="1" applyAlignment="1">
      <alignment horizontal="centerContinuous"/>
    </xf>
    <xf numFmtId="3" fontId="13" fillId="0" borderId="51" xfId="0" applyNumberFormat="1" applyFont="1" applyBorder="1" applyAlignment="1">
      <alignment horizontal="center"/>
    </xf>
    <xf numFmtId="3" fontId="13" fillId="0" borderId="35" xfId="0" applyNumberFormat="1" applyFont="1" applyBorder="1" applyAlignment="1">
      <alignment horizontal="center"/>
    </xf>
    <xf numFmtId="3" fontId="13" fillId="0" borderId="35" xfId="0" quotePrefix="1" applyNumberFormat="1" applyFont="1" applyBorder="1" applyAlignment="1">
      <alignment horizontal="centerContinuous"/>
    </xf>
    <xf numFmtId="0" fontId="13" fillId="6" borderId="34" xfId="0" quotePrefix="1" applyFont="1" applyFill="1" applyBorder="1" applyAlignment="1">
      <alignment horizontal="center"/>
    </xf>
    <xf numFmtId="0" fontId="13" fillId="0" borderId="38" xfId="0" quotePrefix="1" applyFont="1" applyBorder="1" applyAlignment="1">
      <alignment horizontal="center"/>
    </xf>
    <xf numFmtId="3" fontId="24" fillId="0" borderId="41" xfId="0" applyNumberFormat="1" applyFont="1" applyBorder="1" applyAlignment="1">
      <alignment horizontal="centerContinuous"/>
    </xf>
    <xf numFmtId="3" fontId="24" fillId="0" borderId="46" xfId="0" applyNumberFormat="1" applyFont="1" applyBorder="1" applyAlignment="1">
      <alignment horizontal="left"/>
    </xf>
    <xf numFmtId="3" fontId="23" fillId="0" borderId="29" xfId="0" applyNumberFormat="1" applyFont="1" applyBorder="1" applyAlignment="1">
      <alignment horizontal="center"/>
    </xf>
    <xf numFmtId="3" fontId="13" fillId="14" borderId="28" xfId="0" applyNumberFormat="1" applyFont="1" applyFill="1" applyBorder="1" applyAlignment="1">
      <alignment horizontal="center"/>
    </xf>
    <xf numFmtId="3" fontId="23" fillId="7" borderId="32" xfId="0" applyNumberFormat="1" applyFont="1" applyFill="1" applyBorder="1" applyAlignment="1">
      <alignment horizontal="left"/>
    </xf>
    <xf numFmtId="3" fontId="24" fillId="0" borderId="41" xfId="0" applyNumberFormat="1" applyFont="1" applyBorder="1"/>
    <xf numFmtId="3" fontId="23" fillId="0" borderId="46" xfId="0" applyNumberFormat="1" applyFont="1" applyBorder="1"/>
    <xf numFmtId="3" fontId="23" fillId="14" borderId="28" xfId="0" applyNumberFormat="1" applyFont="1" applyFill="1" applyBorder="1" applyAlignment="1">
      <alignment horizontal="center"/>
    </xf>
    <xf numFmtId="3" fontId="23" fillId="7" borderId="32" xfId="0" applyNumberFormat="1" applyFont="1" applyFill="1" applyBorder="1"/>
    <xf numFmtId="3" fontId="24" fillId="0" borderId="41" xfId="0" applyNumberFormat="1" applyFont="1" applyBorder="1" applyAlignment="1">
      <alignment horizontal="centerContinuous" vertical="top"/>
    </xf>
    <xf numFmtId="3" fontId="24" fillId="0" borderId="46" xfId="0" applyNumberFormat="1" applyFont="1" applyBorder="1" applyAlignment="1">
      <alignment horizontal="left" vertical="top" wrapText="1"/>
    </xf>
    <xf numFmtId="3" fontId="23" fillId="7" borderId="32" xfId="0" applyNumberFormat="1" applyFont="1" applyFill="1" applyBorder="1" applyAlignment="1">
      <alignment wrapText="1"/>
    </xf>
    <xf numFmtId="3" fontId="23" fillId="0" borderId="42" xfId="0" applyNumberFormat="1" applyFont="1" applyBorder="1"/>
    <xf numFmtId="3" fontId="23" fillId="0" borderId="54" xfId="0" applyNumberFormat="1" applyFont="1" applyBorder="1"/>
    <xf numFmtId="3" fontId="23" fillId="0" borderId="43" xfId="0" applyNumberFormat="1" applyFont="1" applyBorder="1" applyAlignment="1">
      <alignment horizontal="center"/>
    </xf>
    <xf numFmtId="3" fontId="23" fillId="14" borderId="44" xfId="0" applyNumberFormat="1" applyFont="1" applyFill="1" applyBorder="1" applyAlignment="1">
      <alignment horizontal="center"/>
    </xf>
    <xf numFmtId="3" fontId="23" fillId="7" borderId="38" xfId="0" applyNumberFormat="1" applyFont="1" applyFill="1" applyBorder="1"/>
    <xf numFmtId="0" fontId="29" fillId="0" borderId="0" xfId="3" applyFont="1"/>
    <xf numFmtId="0" fontId="30" fillId="0" borderId="0" xfId="3" applyFont="1"/>
    <xf numFmtId="3" fontId="23" fillId="0" borderId="0" xfId="0" applyNumberFormat="1" applyFont="1" applyBorder="1"/>
    <xf numFmtId="3" fontId="24" fillId="0" borderId="0" xfId="0" applyNumberFormat="1" applyFont="1" applyBorder="1" applyAlignment="1">
      <alignment horizontal="left"/>
    </xf>
    <xf numFmtId="0" fontId="1" fillId="3" borderId="11" xfId="1" applyNumberFormat="1" applyFont="1" applyFill="1" applyBorder="1" applyAlignment="1">
      <alignment horizontal="center" vertical="center" wrapText="1" readingOrder="1"/>
    </xf>
    <xf numFmtId="0" fontId="1" fillId="2" borderId="11" xfId="1" applyNumberFormat="1" applyFont="1" applyFill="1" applyBorder="1" applyAlignment="1">
      <alignment horizontal="center" vertical="center" wrapText="1" readingOrder="1"/>
    </xf>
    <xf numFmtId="0" fontId="2" fillId="0" borderId="11" xfId="1" applyNumberFormat="1" applyFont="1" applyFill="1" applyBorder="1" applyAlignment="1" applyProtection="1">
      <alignment horizontal="center" vertical="center" wrapText="1" readingOrder="1"/>
      <protection locked="0"/>
    </xf>
    <xf numFmtId="0" fontId="1" fillId="2" borderId="11" xfId="1" applyNumberFormat="1" applyFont="1" applyFill="1" applyBorder="1" applyAlignment="1" applyProtection="1">
      <alignment horizontal="center" vertical="center" wrapText="1" readingOrder="1"/>
      <protection locked="0"/>
    </xf>
    <xf numFmtId="0" fontId="1" fillId="0" borderId="11" xfId="1" applyNumberFormat="1" applyFont="1" applyFill="1" applyBorder="1" applyAlignment="1">
      <alignment horizontal="center" vertical="center" wrapText="1" readingOrder="1"/>
    </xf>
    <xf numFmtId="0" fontId="2" fillId="0" borderId="11" xfId="1" applyNumberFormat="1" applyFont="1" applyFill="1" applyBorder="1" applyAlignment="1">
      <alignment horizontal="center" vertical="center" wrapText="1" readingOrder="1"/>
    </xf>
    <xf numFmtId="0" fontId="1" fillId="0" borderId="11" xfId="1" applyNumberFormat="1" applyFont="1" applyFill="1" applyBorder="1" applyAlignment="1" applyProtection="1">
      <alignment horizontal="center" vertical="center" wrapText="1" readingOrder="1"/>
      <protection locked="0"/>
    </xf>
    <xf numFmtId="0" fontId="1" fillId="0" borderId="11" xfId="1" applyNumberFormat="1" applyFont="1" applyFill="1" applyBorder="1" applyAlignment="1">
      <alignment horizontal="center" vertical="top" wrapText="1" readingOrder="1"/>
    </xf>
    <xf numFmtId="0" fontId="4" fillId="0" borderId="11" xfId="2" applyNumberFormat="1" applyFont="1" applyFill="1" applyBorder="1" applyAlignment="1">
      <alignment horizontal="center" vertical="center" wrapText="1"/>
    </xf>
    <xf numFmtId="0" fontId="4" fillId="0" borderId="13" xfId="2" applyNumberFormat="1" applyFont="1" applyFill="1" applyBorder="1" applyAlignment="1">
      <alignment horizontal="center"/>
    </xf>
    <xf numFmtId="0" fontId="2" fillId="0" borderId="0" xfId="3" applyNumberFormat="1" applyFont="1" applyAlignment="1">
      <alignment horizontal="center"/>
    </xf>
    <xf numFmtId="0" fontId="7" fillId="0" borderId="0" xfId="3" applyNumberFormat="1" applyFont="1" applyAlignment="1">
      <alignment horizontal="center"/>
    </xf>
    <xf numFmtId="0" fontId="0" fillId="0" borderId="0" xfId="0" applyNumberFormat="1" applyAlignment="1">
      <alignment horizontal="center"/>
    </xf>
    <xf numFmtId="0" fontId="8" fillId="0" borderId="0" xfId="1" applyNumberFormat="1" applyFont="1" applyFill="1" applyBorder="1" applyAlignment="1">
      <alignment vertical="center" wrapText="1" readingOrder="1"/>
    </xf>
    <xf numFmtId="0" fontId="5" fillId="0" borderId="0" xfId="2" applyFont="1" applyFill="1" applyBorder="1" applyAlignment="1">
      <alignment vertical="center" wrapText="1"/>
    </xf>
    <xf numFmtId="0" fontId="10" fillId="0" borderId="0" xfId="1" applyNumberFormat="1" applyFont="1" applyFill="1" applyBorder="1" applyAlignment="1">
      <alignment horizontal="center" vertical="center" wrapText="1" readingOrder="1"/>
    </xf>
    <xf numFmtId="0" fontId="11" fillId="0" borderId="0" xfId="2" applyFont="1" applyFill="1" applyBorder="1" applyAlignment="1">
      <alignment horizontal="center" vertical="center" wrapText="1" readingOrder="1"/>
    </xf>
    <xf numFmtId="0" fontId="12" fillId="0" borderId="0" xfId="0" applyFont="1" applyAlignment="1">
      <alignment horizontal="center" vertical="center" wrapText="1" readingOrder="1"/>
    </xf>
    <xf numFmtId="0" fontId="21" fillId="0" borderId="0" xfId="0" applyFont="1" applyFill="1" applyAlignment="1">
      <alignment horizontal="center" vertical="center" wrapText="1"/>
    </xf>
    <xf numFmtId="0" fontId="0" fillId="0" borderId="0" xfId="0" applyAlignment="1">
      <alignment vertical="center" wrapText="1"/>
    </xf>
    <xf numFmtId="0" fontId="26" fillId="0" borderId="0" xfId="0" applyFont="1" applyAlignment="1">
      <alignment horizontal="center" vertical="center" wrapText="1"/>
    </xf>
    <xf numFmtId="0" fontId="27" fillId="0" borderId="0" xfId="0" applyFont="1" applyAlignment="1">
      <alignment horizontal="center" vertical="center" wrapText="1"/>
    </xf>
    <xf numFmtId="3" fontId="24" fillId="0" borderId="0" xfId="0" applyNumberFormat="1" applyFont="1" applyAlignment="1">
      <alignment horizontal="center" vertical="top"/>
    </xf>
    <xf numFmtId="0" fontId="26" fillId="9" borderId="23" xfId="0" applyFont="1" applyFill="1" applyBorder="1" applyAlignment="1">
      <alignment horizontal="center" vertical="center" wrapText="1"/>
    </xf>
    <xf numFmtId="0" fontId="28" fillId="9" borderId="27" xfId="0" applyFont="1" applyFill="1" applyBorder="1" applyAlignment="1">
      <alignment vertical="center" wrapText="1"/>
    </xf>
    <xf numFmtId="0" fontId="28" fillId="9" borderId="33" xfId="0" applyFont="1" applyFill="1" applyBorder="1" applyAlignment="1">
      <alignment vertical="center" wrapText="1"/>
    </xf>
    <xf numFmtId="0" fontId="26" fillId="9" borderId="17" xfId="0" applyFont="1" applyFill="1" applyBorder="1" applyAlignment="1">
      <alignment horizontal="center" vertical="center" wrapText="1"/>
    </xf>
    <xf numFmtId="0" fontId="28" fillId="9" borderId="48" xfId="0" applyFont="1" applyFill="1" applyBorder="1" applyAlignment="1">
      <alignment vertical="center" wrapText="1"/>
    </xf>
    <xf numFmtId="0" fontId="28" fillId="9" borderId="55" xfId="0" applyFont="1" applyFill="1" applyBorder="1" applyAlignment="1">
      <alignment vertical="center" wrapText="1"/>
    </xf>
    <xf numFmtId="0" fontId="26" fillId="9" borderId="52" xfId="0" applyFont="1" applyFill="1" applyBorder="1" applyAlignment="1">
      <alignment horizontal="center" vertical="center" wrapText="1"/>
    </xf>
    <xf numFmtId="0" fontId="28" fillId="9" borderId="53" xfId="0" applyFont="1" applyFill="1" applyBorder="1" applyAlignment="1">
      <alignment vertical="center" wrapText="1"/>
    </xf>
    <xf numFmtId="0" fontId="28" fillId="9" borderId="40" xfId="0" applyFont="1" applyFill="1" applyBorder="1" applyAlignment="1">
      <alignment vertical="center" wrapText="1"/>
    </xf>
    <xf numFmtId="0" fontId="26" fillId="9" borderId="24" xfId="0" applyFont="1" applyFill="1" applyBorder="1" applyAlignment="1">
      <alignment horizontal="center" vertical="center" wrapText="1"/>
    </xf>
    <xf numFmtId="0" fontId="28" fillId="9" borderId="30" xfId="0" applyFont="1" applyFill="1" applyBorder="1" applyAlignment="1">
      <alignment vertical="center" wrapText="1"/>
    </xf>
    <xf numFmtId="0" fontId="28" fillId="9" borderId="36" xfId="0" applyFont="1" applyFill="1" applyBorder="1" applyAlignment="1">
      <alignment vertical="center" wrapText="1"/>
    </xf>
    <xf numFmtId="0" fontId="26" fillId="13" borderId="25" xfId="0" applyFont="1" applyFill="1" applyBorder="1" applyAlignment="1">
      <alignment horizontal="center" vertical="center" wrapText="1"/>
    </xf>
    <xf numFmtId="0" fontId="28" fillId="9" borderId="31" xfId="0" applyFont="1" applyFill="1" applyBorder="1"/>
    <xf numFmtId="0" fontId="28" fillId="9" borderId="37" xfId="0" applyFont="1" applyFill="1" applyBorder="1"/>
    <xf numFmtId="0" fontId="26" fillId="9" borderId="26" xfId="0" applyFont="1" applyFill="1" applyBorder="1" applyAlignment="1">
      <alignment horizontal="center" vertical="center" wrapText="1"/>
    </xf>
    <xf numFmtId="0" fontId="26" fillId="9" borderId="32" xfId="0" applyFont="1" applyFill="1" applyBorder="1" applyAlignment="1">
      <alignment horizontal="center" vertical="center" wrapText="1"/>
    </xf>
    <xf numFmtId="0" fontId="26" fillId="9" borderId="38" xfId="0" applyFont="1" applyFill="1" applyBorder="1" applyAlignment="1">
      <alignment horizontal="center" vertical="center" wrapText="1"/>
    </xf>
    <xf numFmtId="0" fontId="22" fillId="0" borderId="0" xfId="0" applyFont="1" applyAlignment="1">
      <alignment horizontal="center" vertical="center" wrapText="1"/>
    </xf>
    <xf numFmtId="0" fontId="9" fillId="0" borderId="0" xfId="0" applyFont="1" applyAlignment="1">
      <alignment horizontal="center" vertical="center" wrapText="1"/>
    </xf>
    <xf numFmtId="0" fontId="31" fillId="0" borderId="0" xfId="0" applyFont="1" applyAlignment="1">
      <alignment vertical="center" wrapText="1"/>
    </xf>
    <xf numFmtId="0" fontId="9" fillId="2" borderId="12"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20" xfId="0" applyFont="1" applyFill="1" applyBorder="1" applyAlignment="1">
      <alignment horizontal="center" vertical="center" wrapText="1"/>
    </xf>
    <xf numFmtId="0" fontId="32" fillId="0" borderId="21" xfId="0" applyFont="1" applyBorder="1" applyAlignment="1"/>
    <xf numFmtId="0" fontId="32" fillId="0" borderId="22" xfId="0" applyFont="1" applyBorder="1" applyAlignment="1"/>
    <xf numFmtId="0" fontId="9" fillId="2" borderId="14" xfId="0" applyFont="1" applyFill="1" applyBorder="1" applyAlignment="1">
      <alignment horizontal="center" vertical="center" wrapText="1"/>
    </xf>
    <xf numFmtId="0" fontId="9" fillId="2" borderId="15" xfId="0" applyFont="1" applyFill="1" applyBorder="1" applyAlignment="1">
      <alignment horizontal="center" vertical="center" wrapText="1"/>
    </xf>
    <xf numFmtId="0" fontId="9" fillId="2" borderId="18" xfId="0" applyFont="1" applyFill="1" applyBorder="1" applyAlignment="1">
      <alignment horizontal="center" vertical="center" wrapText="1"/>
    </xf>
    <xf numFmtId="164" fontId="9" fillId="2" borderId="18" xfId="0" applyNumberFormat="1" applyFont="1" applyFill="1" applyBorder="1" applyAlignment="1">
      <alignment horizontal="center" vertical="center" wrapText="1"/>
    </xf>
    <xf numFmtId="0" fontId="9" fillId="2" borderId="19" xfId="0" applyNumberFormat="1" applyFont="1" applyFill="1" applyBorder="1" applyAlignment="1">
      <alignment horizontal="center" vertical="center" wrapText="1"/>
    </xf>
    <xf numFmtId="0" fontId="9" fillId="0" borderId="6"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9" fillId="0" borderId="8" xfId="0" applyFont="1" applyFill="1" applyBorder="1" applyAlignment="1">
      <alignment horizontal="center" vertical="center" wrapText="1"/>
    </xf>
    <xf numFmtId="49" fontId="9" fillId="0" borderId="8" xfId="0" applyNumberFormat="1" applyFont="1" applyFill="1" applyBorder="1" applyAlignment="1">
      <alignment horizontal="center" vertical="center" wrapText="1"/>
    </xf>
    <xf numFmtId="0" fontId="9" fillId="0" borderId="9" xfId="0" applyNumberFormat="1" applyFont="1" applyFill="1" applyBorder="1" applyAlignment="1">
      <alignment horizontal="center" vertical="center" wrapText="1"/>
    </xf>
    <xf numFmtId="0" fontId="31" fillId="0" borderId="12" xfId="0" applyFont="1" applyBorder="1" applyAlignment="1">
      <alignment vertical="center" wrapText="1"/>
    </xf>
    <xf numFmtId="0" fontId="31" fillId="0" borderId="2" xfId="0" applyFont="1" applyBorder="1" applyAlignment="1">
      <alignment vertical="center" wrapText="1"/>
    </xf>
    <xf numFmtId="164" fontId="31" fillId="0" borderId="2" xfId="0" applyNumberFormat="1" applyFont="1" applyBorder="1" applyAlignment="1">
      <alignment vertical="center" wrapText="1"/>
    </xf>
    <xf numFmtId="0" fontId="31" fillId="0" borderId="10" xfId="0" applyNumberFormat="1" applyFont="1" applyBorder="1" applyAlignment="1">
      <alignment vertical="center" wrapText="1"/>
    </xf>
    <xf numFmtId="0" fontId="32" fillId="0" borderId="3" xfId="0" applyFont="1" applyBorder="1" applyAlignment="1">
      <alignment vertical="center" wrapText="1"/>
    </xf>
    <xf numFmtId="0" fontId="31" fillId="0" borderId="1" xfId="0" applyFont="1" applyBorder="1" applyAlignment="1">
      <alignment vertical="center" wrapText="1"/>
    </xf>
    <xf numFmtId="164" fontId="31" fillId="0" borderId="1" xfId="0" applyNumberFormat="1" applyFont="1" applyBorder="1" applyAlignment="1">
      <alignment vertical="center" wrapText="1"/>
    </xf>
    <xf numFmtId="0" fontId="31" fillId="0" borderId="11" xfId="0" applyNumberFormat="1" applyFont="1" applyBorder="1" applyAlignment="1">
      <alignment vertical="center" wrapText="1"/>
    </xf>
    <xf numFmtId="0" fontId="9" fillId="2" borderId="3" xfId="0" applyFont="1" applyFill="1" applyBorder="1" applyAlignment="1">
      <alignment vertical="center" wrapText="1"/>
    </xf>
    <xf numFmtId="0" fontId="9" fillId="2" borderId="1" xfId="0" applyFont="1" applyFill="1" applyBorder="1" applyAlignment="1">
      <alignment vertical="center" wrapText="1"/>
    </xf>
    <xf numFmtId="164" fontId="31" fillId="2" borderId="1" xfId="0" applyNumberFormat="1" applyFont="1" applyFill="1" applyBorder="1" applyAlignment="1">
      <alignment vertical="center" wrapText="1"/>
    </xf>
    <xf numFmtId="0" fontId="9" fillId="2" borderId="11" xfId="0" applyNumberFormat="1" applyFont="1" applyFill="1" applyBorder="1" applyAlignment="1">
      <alignment vertical="center" wrapText="1"/>
    </xf>
    <xf numFmtId="0" fontId="31" fillId="0" borderId="3" xfId="0" applyFont="1" applyBorder="1" applyAlignment="1">
      <alignment vertical="center" wrapText="1"/>
    </xf>
    <xf numFmtId="0" fontId="32" fillId="0" borderId="3" xfId="0" applyFont="1" applyBorder="1"/>
    <xf numFmtId="9" fontId="9" fillId="2" borderId="1" xfId="0" applyNumberFormat="1" applyFont="1" applyFill="1" applyBorder="1" applyAlignment="1">
      <alignment vertical="center" wrapText="1"/>
    </xf>
    <xf numFmtId="0" fontId="31" fillId="0" borderId="14" xfId="0" applyFont="1" applyBorder="1" applyAlignment="1">
      <alignment vertical="center" wrapText="1"/>
    </xf>
    <xf numFmtId="0" fontId="31" fillId="0" borderId="46" xfId="0" applyFont="1" applyBorder="1" applyAlignment="1">
      <alignment vertical="center" wrapText="1"/>
    </xf>
    <xf numFmtId="0" fontId="31" fillId="0" borderId="47" xfId="0" applyFont="1" applyBorder="1" applyAlignment="1">
      <alignment vertical="center" wrapText="1"/>
    </xf>
    <xf numFmtId="0" fontId="9" fillId="2" borderId="14" xfId="0" applyFont="1" applyFill="1" applyBorder="1" applyAlignment="1">
      <alignment vertical="center" wrapText="1"/>
    </xf>
    <xf numFmtId="0" fontId="9" fillId="2" borderId="15" xfId="0" applyFont="1" applyFill="1" applyBorder="1" applyAlignment="1">
      <alignment vertical="center" wrapText="1"/>
    </xf>
    <xf numFmtId="164" fontId="31" fillId="2" borderId="15" xfId="0" applyNumberFormat="1" applyFont="1" applyFill="1" applyBorder="1" applyAlignment="1">
      <alignment vertical="center" wrapText="1"/>
    </xf>
    <xf numFmtId="0" fontId="9" fillId="2" borderId="19" xfId="0" applyNumberFormat="1" applyFont="1" applyFill="1" applyBorder="1" applyAlignment="1">
      <alignment vertical="center" wrapText="1"/>
    </xf>
    <xf numFmtId="0" fontId="31" fillId="0" borderId="12" xfId="0" applyFont="1" applyFill="1" applyBorder="1" applyAlignment="1">
      <alignment vertical="center" wrapText="1"/>
    </xf>
    <xf numFmtId="0" fontId="31" fillId="0" borderId="2" xfId="0" applyFont="1" applyFill="1" applyBorder="1" applyAlignment="1">
      <alignment vertical="center" wrapText="1"/>
    </xf>
    <xf numFmtId="0" fontId="31" fillId="0" borderId="10" xfId="0" applyNumberFormat="1" applyFont="1" applyFill="1" applyBorder="1" applyAlignment="1">
      <alignment vertical="center" wrapText="1"/>
    </xf>
    <xf numFmtId="0" fontId="31" fillId="0" borderId="3" xfId="0" applyFont="1" applyFill="1" applyBorder="1" applyAlignment="1">
      <alignment vertical="center" wrapText="1"/>
    </xf>
    <xf numFmtId="0" fontId="31" fillId="0" borderId="1" xfId="0" applyFont="1" applyFill="1" applyBorder="1" applyAlignment="1">
      <alignment vertical="center" wrapText="1"/>
    </xf>
    <xf numFmtId="0" fontId="31" fillId="0" borderId="11" xfId="0" applyNumberFormat="1" applyFont="1" applyFill="1" applyBorder="1" applyAlignment="1">
      <alignment vertical="center" wrapText="1"/>
    </xf>
    <xf numFmtId="0" fontId="31" fillId="0" borderId="14" xfId="0" applyFont="1" applyFill="1" applyBorder="1" applyAlignment="1">
      <alignment vertical="center" wrapText="1"/>
    </xf>
    <xf numFmtId="0" fontId="31" fillId="0" borderId="15" xfId="0" applyFont="1" applyFill="1" applyBorder="1" applyAlignment="1">
      <alignment vertical="center" wrapText="1"/>
    </xf>
    <xf numFmtId="0" fontId="31" fillId="0" borderId="19" xfId="0" applyNumberFormat="1" applyFont="1" applyFill="1" applyBorder="1" applyAlignment="1">
      <alignment vertical="center" wrapText="1"/>
    </xf>
    <xf numFmtId="0" fontId="9" fillId="2" borderId="46" xfId="0" applyFont="1" applyFill="1" applyBorder="1" applyAlignment="1">
      <alignment vertical="center" wrapText="1"/>
    </xf>
    <xf numFmtId="0" fontId="9" fillId="2" borderId="48" xfId="0" applyFont="1" applyFill="1" applyBorder="1" applyAlignment="1">
      <alignment vertical="center" wrapText="1"/>
    </xf>
    <xf numFmtId="164" fontId="31" fillId="2" borderId="48" xfId="0" applyNumberFormat="1" applyFont="1" applyFill="1" applyBorder="1" applyAlignment="1">
      <alignment vertical="center" wrapText="1"/>
    </xf>
    <xf numFmtId="0" fontId="9" fillId="2" borderId="49" xfId="0" applyNumberFormat="1" applyFont="1" applyFill="1" applyBorder="1" applyAlignment="1">
      <alignment vertical="center" wrapText="1"/>
    </xf>
    <xf numFmtId="0" fontId="31" fillId="0" borderId="47" xfId="0" applyFont="1" applyFill="1" applyBorder="1" applyAlignment="1">
      <alignment vertical="center" wrapText="1"/>
    </xf>
    <xf numFmtId="0" fontId="31" fillId="0" borderId="50" xfId="0" applyFont="1" applyFill="1" applyBorder="1" applyAlignment="1">
      <alignment vertical="center" wrapText="1"/>
    </xf>
    <xf numFmtId="164" fontId="31" fillId="0" borderId="50" xfId="0" applyNumberFormat="1" applyFont="1" applyBorder="1" applyAlignment="1">
      <alignment vertical="center" wrapText="1"/>
    </xf>
    <xf numFmtId="0" fontId="31" fillId="0" borderId="45" xfId="0" applyNumberFormat="1" applyFont="1" applyFill="1" applyBorder="1" applyAlignment="1">
      <alignment vertical="center" wrapText="1"/>
    </xf>
    <xf numFmtId="0" fontId="31" fillId="0" borderId="4" xfId="0" applyFont="1" applyFill="1" applyBorder="1" applyAlignment="1">
      <alignment vertical="center" wrapText="1"/>
    </xf>
    <xf numFmtId="0" fontId="31" fillId="0" borderId="5" xfId="0" applyFont="1" applyFill="1" applyBorder="1" applyAlignment="1">
      <alignment vertical="center" wrapText="1"/>
    </xf>
    <xf numFmtId="164" fontId="31" fillId="0" borderId="5" xfId="0" applyNumberFormat="1" applyFont="1" applyBorder="1" applyAlignment="1">
      <alignment vertical="center" wrapText="1"/>
    </xf>
    <xf numFmtId="0" fontId="31" fillId="0" borderId="13" xfId="0" applyNumberFormat="1" applyFont="1" applyFill="1" applyBorder="1" applyAlignment="1">
      <alignment vertical="center" wrapText="1"/>
    </xf>
    <xf numFmtId="0" fontId="9" fillId="2" borderId="47" xfId="0" applyFont="1" applyFill="1" applyBorder="1" applyAlignment="1">
      <alignment vertical="center" wrapText="1"/>
    </xf>
    <xf numFmtId="0" fontId="9" fillId="2" borderId="50" xfId="0" applyFont="1" applyFill="1" applyBorder="1" applyAlignment="1">
      <alignment vertical="center" wrapText="1"/>
    </xf>
    <xf numFmtId="164" fontId="31" fillId="2" borderId="50" xfId="0" applyNumberFormat="1" applyFont="1" applyFill="1" applyBorder="1" applyAlignment="1">
      <alignment vertical="center" wrapText="1"/>
    </xf>
    <xf numFmtId="0" fontId="9" fillId="2" borderId="45" xfId="0" applyNumberFormat="1" applyFont="1" applyFill="1" applyBorder="1" applyAlignment="1">
      <alignment vertical="center" wrapText="1"/>
    </xf>
    <xf numFmtId="0" fontId="9" fillId="2" borderId="4" xfId="0" applyFont="1" applyFill="1" applyBorder="1" applyAlignment="1">
      <alignment vertical="center" wrapText="1"/>
    </xf>
    <xf numFmtId="0" fontId="9" fillId="2" borderId="5" xfId="0" applyFont="1" applyFill="1" applyBorder="1" applyAlignment="1">
      <alignment vertical="center" wrapText="1"/>
    </xf>
    <xf numFmtId="164" fontId="31" fillId="2" borderId="5" xfId="0" applyNumberFormat="1" applyFont="1" applyFill="1" applyBorder="1" applyAlignment="1">
      <alignment vertical="center" wrapText="1"/>
    </xf>
    <xf numFmtId="0" fontId="9" fillId="2" borderId="13" xfId="0" applyNumberFormat="1" applyFont="1" applyFill="1" applyBorder="1" applyAlignment="1">
      <alignment vertical="center" wrapText="1"/>
    </xf>
    <xf numFmtId="0" fontId="9" fillId="2" borderId="6" xfId="0" applyFont="1" applyFill="1" applyBorder="1" applyAlignment="1">
      <alignment vertical="center" wrapText="1"/>
    </xf>
    <xf numFmtId="0" fontId="9" fillId="2" borderId="7" xfId="0" applyFont="1" applyFill="1" applyBorder="1" applyAlignment="1">
      <alignment vertical="center" wrapText="1"/>
    </xf>
    <xf numFmtId="0" fontId="9" fillId="2" borderId="9" xfId="0" applyNumberFormat="1" applyFont="1" applyFill="1" applyBorder="1" applyAlignment="1">
      <alignment vertical="center" wrapText="1"/>
    </xf>
    <xf numFmtId="0" fontId="9" fillId="0" borderId="0" xfId="0" applyFont="1" applyFill="1" applyBorder="1" applyAlignment="1">
      <alignment vertical="center" wrapText="1"/>
    </xf>
    <xf numFmtId="0" fontId="9" fillId="0" borderId="0" xfId="0" applyFont="1" applyFill="1" applyBorder="1" applyAlignment="1">
      <alignment vertical="center" wrapText="1"/>
    </xf>
    <xf numFmtId="164" fontId="31" fillId="0" borderId="0" xfId="0" applyNumberFormat="1" applyFont="1" applyAlignment="1">
      <alignment vertical="center" wrapText="1"/>
    </xf>
    <xf numFmtId="0" fontId="31" fillId="0" borderId="0" xfId="0" applyNumberFormat="1" applyFont="1" applyAlignment="1">
      <alignment vertical="center" wrapText="1"/>
    </xf>
    <xf numFmtId="0" fontId="31" fillId="0" borderId="0" xfId="3" applyFont="1"/>
    <xf numFmtId="10" fontId="31" fillId="0" borderId="0" xfId="3" applyNumberFormat="1" applyFont="1"/>
    <xf numFmtId="0" fontId="31" fillId="0" borderId="0" xfId="3" applyNumberFormat="1" applyFont="1"/>
    <xf numFmtId="0" fontId="33" fillId="0" borderId="0" xfId="3" applyFont="1"/>
    <xf numFmtId="3" fontId="33" fillId="0" borderId="0" xfId="3" applyNumberFormat="1" applyFont="1"/>
    <xf numFmtId="10" fontId="33" fillId="0" borderId="0" xfId="3" applyNumberFormat="1" applyFont="1"/>
    <xf numFmtId="0" fontId="9" fillId="0" borderId="0" xfId="3" applyFont="1"/>
    <xf numFmtId="0" fontId="9" fillId="0" borderId="56" xfId="0" applyFont="1" applyFill="1" applyBorder="1" applyAlignment="1">
      <alignment vertical="center" wrapText="1"/>
    </xf>
  </cellXfs>
  <cellStyles count="4">
    <cellStyle name="Normal" xfId="1"/>
    <cellStyle name="Normalny" xfId="0" builtinId="0"/>
    <cellStyle name="Normalny 3" xfId="2"/>
    <cellStyle name="Normalny_Wzory_projekt_2007"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dimension ref="A1:L110"/>
  <sheetViews>
    <sheetView topLeftCell="A2" zoomScaleNormal="100" workbookViewId="0">
      <selection activeCell="A4" sqref="A4:E4"/>
    </sheetView>
  </sheetViews>
  <sheetFormatPr defaultRowHeight="14.25"/>
  <cols>
    <col min="1" max="1" width="3.75" style="77" customWidth="1"/>
    <col min="2" max="2" width="44.875" style="77" customWidth="1"/>
    <col min="3" max="3" width="11.625" style="77" customWidth="1"/>
    <col min="4" max="4" width="12.125" style="77" customWidth="1"/>
    <col min="5" max="5" width="10.875" style="77" customWidth="1"/>
    <col min="6" max="6" width="11.5" style="30" customWidth="1"/>
    <col min="7" max="16384" width="9" style="77"/>
  </cols>
  <sheetData>
    <row r="1" spans="1:12" ht="28.5" customHeight="1">
      <c r="A1" s="167"/>
      <c r="B1" s="167"/>
      <c r="C1" s="167"/>
      <c r="D1" s="167"/>
      <c r="E1" s="167"/>
      <c r="F1" s="168"/>
      <c r="G1" s="29"/>
      <c r="H1" s="29"/>
      <c r="I1" s="29"/>
      <c r="J1" s="29"/>
      <c r="K1" s="29"/>
      <c r="L1" s="29"/>
    </row>
    <row r="2" spans="1:12" ht="57" customHeight="1">
      <c r="A2" s="164" t="s">
        <v>144</v>
      </c>
      <c r="B2" s="165"/>
      <c r="C2" s="165"/>
      <c r="D2" s="165"/>
      <c r="E2" s="165"/>
      <c r="F2" s="166"/>
    </row>
    <row r="3" spans="1:12" ht="25.5" customHeight="1">
      <c r="A3" s="162" t="s">
        <v>136</v>
      </c>
      <c r="B3" s="163"/>
      <c r="C3" s="163"/>
      <c r="D3" s="163"/>
      <c r="E3" s="163"/>
    </row>
    <row r="4" spans="1:12" ht="27.75" customHeight="1">
      <c r="A4" s="162" t="s">
        <v>137</v>
      </c>
      <c r="B4" s="163"/>
      <c r="C4" s="163"/>
      <c r="D4" s="163"/>
      <c r="E4" s="163"/>
    </row>
    <row r="5" spans="1:12" ht="17.25" customHeight="1"/>
    <row r="6" spans="1:12" ht="60" customHeight="1">
      <c r="A6" s="74" t="s">
        <v>1</v>
      </c>
      <c r="B6" s="74" t="s">
        <v>2</v>
      </c>
      <c r="C6" s="74" t="s">
        <v>138</v>
      </c>
      <c r="D6" s="74" t="s">
        <v>139</v>
      </c>
      <c r="E6" s="74" t="s">
        <v>140</v>
      </c>
      <c r="F6" s="88" t="s">
        <v>141</v>
      </c>
    </row>
    <row r="7" spans="1:12" ht="12.75" customHeight="1">
      <c r="A7" s="31">
        <v>1</v>
      </c>
      <c r="B7" s="31">
        <v>2</v>
      </c>
      <c r="C7" s="31">
        <v>3</v>
      </c>
      <c r="D7" s="31">
        <v>4</v>
      </c>
      <c r="E7" s="31">
        <v>5</v>
      </c>
      <c r="F7" s="87">
        <v>6</v>
      </c>
    </row>
    <row r="8" spans="1:12" ht="18.95" customHeight="1">
      <c r="A8" s="32" t="s">
        <v>3</v>
      </c>
      <c r="B8" s="33" t="s">
        <v>4</v>
      </c>
      <c r="C8" s="34">
        <f>+C9+C14+C20+C25+C29+C30+C31</f>
        <v>766792</v>
      </c>
      <c r="D8" s="34">
        <f>+D9+D14+D20+D25+D29+D30+D31</f>
        <v>775943</v>
      </c>
      <c r="E8" s="34">
        <f>+E9+E14+E20+E25+E29+E30+E31</f>
        <v>775943</v>
      </c>
      <c r="F8" s="85">
        <f>E8/D8</f>
        <v>1</v>
      </c>
      <c r="H8" s="35"/>
    </row>
    <row r="9" spans="1:12" ht="18.95" customHeight="1">
      <c r="A9" s="36" t="s">
        <v>5</v>
      </c>
      <c r="B9" s="37" t="s">
        <v>6</v>
      </c>
      <c r="C9" s="38">
        <f>SUM(C10:C13)</f>
        <v>27500</v>
      </c>
      <c r="D9" s="38">
        <f>SUM(D10:D13)</f>
        <v>31607</v>
      </c>
      <c r="E9" s="38">
        <f>SUM(E10:E13)</f>
        <v>31607</v>
      </c>
      <c r="F9" s="86">
        <f>E9/D9</f>
        <v>1</v>
      </c>
    </row>
    <row r="10" spans="1:12" ht="18.95" customHeight="1">
      <c r="A10" s="39" t="s">
        <v>7</v>
      </c>
      <c r="B10" s="39" t="s">
        <v>8</v>
      </c>
      <c r="C10" s="40">
        <v>25000</v>
      </c>
      <c r="D10" s="40">
        <v>30062</v>
      </c>
      <c r="E10" s="40">
        <v>30062</v>
      </c>
      <c r="F10" s="82">
        <f>E10/D10</f>
        <v>1</v>
      </c>
    </row>
    <row r="11" spans="1:12" ht="18.95" customHeight="1">
      <c r="A11" s="39" t="s">
        <v>7</v>
      </c>
      <c r="B11" s="39" t="s">
        <v>9</v>
      </c>
      <c r="C11" s="40">
        <v>0</v>
      </c>
      <c r="D11" s="40">
        <v>0</v>
      </c>
      <c r="E11" s="40">
        <v>0</v>
      </c>
      <c r="F11" s="82"/>
    </row>
    <row r="12" spans="1:12" ht="18.95" customHeight="1">
      <c r="A12" s="39" t="s">
        <v>7</v>
      </c>
      <c r="B12" s="39" t="s">
        <v>10</v>
      </c>
      <c r="C12" s="40">
        <v>2500</v>
      </c>
      <c r="D12" s="40">
        <v>1545</v>
      </c>
      <c r="E12" s="40">
        <v>1545</v>
      </c>
      <c r="F12" s="82">
        <f>E12/D12</f>
        <v>1</v>
      </c>
    </row>
    <row r="13" spans="1:12" ht="18.95" customHeight="1">
      <c r="A13" s="39" t="s">
        <v>7</v>
      </c>
      <c r="B13" s="39" t="s">
        <v>11</v>
      </c>
      <c r="C13" s="40">
        <v>0</v>
      </c>
      <c r="D13" s="40">
        <v>0</v>
      </c>
      <c r="E13" s="40">
        <v>0</v>
      </c>
      <c r="F13" s="82"/>
    </row>
    <row r="14" spans="1:12" ht="18.95" customHeight="1">
      <c r="A14" s="36" t="s">
        <v>12</v>
      </c>
      <c r="B14" s="37" t="s">
        <v>13</v>
      </c>
      <c r="C14" s="38">
        <f>SUM(C15:C19)</f>
        <v>636192</v>
      </c>
      <c r="D14" s="38">
        <f>SUM(D15:D19)</f>
        <v>643300</v>
      </c>
      <c r="E14" s="38">
        <f>SUM(E15:E19)</f>
        <v>643300</v>
      </c>
      <c r="F14" s="86">
        <f>E14/D14</f>
        <v>1</v>
      </c>
    </row>
    <row r="15" spans="1:12" ht="18.95" customHeight="1">
      <c r="A15" s="39" t="s">
        <v>7</v>
      </c>
      <c r="B15" s="39" t="s">
        <v>15</v>
      </c>
      <c r="C15" s="40">
        <v>636192</v>
      </c>
      <c r="D15" s="40">
        <v>643300</v>
      </c>
      <c r="E15" s="40">
        <v>643300</v>
      </c>
      <c r="F15" s="82">
        <f>E15/D15</f>
        <v>1</v>
      </c>
    </row>
    <row r="16" spans="1:12" ht="18.95" customHeight="1">
      <c r="A16" s="39"/>
      <c r="B16" s="39" t="s">
        <v>14</v>
      </c>
      <c r="C16" s="40">
        <v>0</v>
      </c>
      <c r="D16" s="40">
        <v>0</v>
      </c>
      <c r="E16" s="40">
        <v>0</v>
      </c>
      <c r="F16" s="82"/>
    </row>
    <row r="17" spans="1:6" ht="18.95" customHeight="1">
      <c r="A17" s="39" t="s">
        <v>7</v>
      </c>
      <c r="B17" s="39" t="s">
        <v>16</v>
      </c>
      <c r="C17" s="40">
        <v>0</v>
      </c>
      <c r="D17" s="40">
        <v>0</v>
      </c>
      <c r="E17" s="40">
        <v>0</v>
      </c>
      <c r="F17" s="82"/>
    </row>
    <row r="18" spans="1:6" ht="18.95" customHeight="1">
      <c r="A18" s="39" t="s">
        <v>7</v>
      </c>
      <c r="B18" s="39" t="s">
        <v>17</v>
      </c>
      <c r="C18" s="40">
        <v>0</v>
      </c>
      <c r="D18" s="40">
        <v>0</v>
      </c>
      <c r="E18" s="40">
        <v>0</v>
      </c>
      <c r="F18" s="82"/>
    </row>
    <row r="19" spans="1:6" ht="18.95" customHeight="1">
      <c r="A19" s="39" t="s">
        <v>7</v>
      </c>
      <c r="B19" s="39" t="s">
        <v>18</v>
      </c>
      <c r="C19" s="40">
        <v>0</v>
      </c>
      <c r="D19" s="40">
        <v>0</v>
      </c>
      <c r="E19" s="40">
        <v>0</v>
      </c>
      <c r="F19" s="82"/>
    </row>
    <row r="20" spans="1:6" ht="25.5" customHeight="1">
      <c r="A20" s="36" t="s">
        <v>19</v>
      </c>
      <c r="B20" s="37" t="s">
        <v>20</v>
      </c>
      <c r="C20" s="38">
        <f>SUM(C21:C24)</f>
        <v>0</v>
      </c>
      <c r="D20" s="38">
        <f>SUM(D21:D24)</f>
        <v>0</v>
      </c>
      <c r="E20" s="38">
        <f>SUM(E21:E24)</f>
        <v>0</v>
      </c>
      <c r="F20" s="86"/>
    </row>
    <row r="21" spans="1:6" ht="18.95" customHeight="1">
      <c r="A21" s="39" t="s">
        <v>7</v>
      </c>
      <c r="B21" s="39" t="s">
        <v>21</v>
      </c>
      <c r="C21" s="40">
        <v>0</v>
      </c>
      <c r="D21" s="40">
        <v>0</v>
      </c>
      <c r="E21" s="40">
        <v>0</v>
      </c>
      <c r="F21" s="82"/>
    </row>
    <row r="22" spans="1:6" ht="18.95" customHeight="1">
      <c r="A22" s="39" t="s">
        <v>7</v>
      </c>
      <c r="B22" s="39" t="s">
        <v>16</v>
      </c>
      <c r="C22" s="40">
        <v>0</v>
      </c>
      <c r="D22" s="40">
        <v>0</v>
      </c>
      <c r="E22" s="40">
        <v>0</v>
      </c>
      <c r="F22" s="82"/>
    </row>
    <row r="23" spans="1:6" ht="18.95" customHeight="1">
      <c r="A23" s="39" t="s">
        <v>7</v>
      </c>
      <c r="B23" s="39" t="s">
        <v>17</v>
      </c>
      <c r="C23" s="40">
        <v>0</v>
      </c>
      <c r="D23" s="40">
        <v>0</v>
      </c>
      <c r="E23" s="40">
        <v>0</v>
      </c>
      <c r="F23" s="82"/>
    </row>
    <row r="24" spans="1:6" ht="18.95" customHeight="1">
      <c r="A24" s="39" t="s">
        <v>7</v>
      </c>
      <c r="B24" s="39" t="s">
        <v>18</v>
      </c>
      <c r="C24" s="40">
        <v>0</v>
      </c>
      <c r="D24" s="40">
        <v>0</v>
      </c>
      <c r="E24" s="40">
        <v>0</v>
      </c>
      <c r="F24" s="82"/>
    </row>
    <row r="25" spans="1:6" ht="18.95" customHeight="1">
      <c r="A25" s="36" t="s">
        <v>22</v>
      </c>
      <c r="B25" s="37" t="s">
        <v>23</v>
      </c>
      <c r="C25" s="38">
        <f>SUM(C26:C28)</f>
        <v>0</v>
      </c>
      <c r="D25" s="38">
        <f>SUM(D26:D28)</f>
        <v>0</v>
      </c>
      <c r="E25" s="38">
        <f>SUM(E26:E28)</f>
        <v>0</v>
      </c>
      <c r="F25" s="86"/>
    </row>
    <row r="26" spans="1:6" ht="18.95" customHeight="1">
      <c r="A26" s="39" t="s">
        <v>7</v>
      </c>
      <c r="B26" s="39" t="s">
        <v>16</v>
      </c>
      <c r="C26" s="40">
        <v>0</v>
      </c>
      <c r="D26" s="40">
        <v>0</v>
      </c>
      <c r="E26" s="40">
        <v>0</v>
      </c>
      <c r="F26" s="82"/>
    </row>
    <row r="27" spans="1:6" ht="18.95" customHeight="1">
      <c r="A27" s="39" t="s">
        <v>7</v>
      </c>
      <c r="B27" s="39" t="s">
        <v>24</v>
      </c>
      <c r="C27" s="40">
        <v>0</v>
      </c>
      <c r="D27" s="40">
        <v>0</v>
      </c>
      <c r="E27" s="40">
        <v>0</v>
      </c>
      <c r="F27" s="82"/>
    </row>
    <row r="28" spans="1:6" ht="18.95" customHeight="1">
      <c r="A28" s="39" t="s">
        <v>7</v>
      </c>
      <c r="B28" s="39" t="s">
        <v>18</v>
      </c>
      <c r="C28" s="40">
        <v>0</v>
      </c>
      <c r="D28" s="40">
        <v>0</v>
      </c>
      <c r="E28" s="40">
        <v>0</v>
      </c>
      <c r="F28" s="82"/>
    </row>
    <row r="29" spans="1:6" ht="30.75" customHeight="1">
      <c r="A29" s="36" t="s">
        <v>25</v>
      </c>
      <c r="B29" s="37" t="s">
        <v>26</v>
      </c>
      <c r="C29" s="41">
        <v>76000</v>
      </c>
      <c r="D29" s="41">
        <v>76600</v>
      </c>
      <c r="E29" s="41">
        <v>76600</v>
      </c>
      <c r="F29" s="86">
        <f t="shared" ref="F29:F40" si="0">E29/D29</f>
        <v>1</v>
      </c>
    </row>
    <row r="30" spans="1:6" ht="18.95" customHeight="1">
      <c r="A30" s="36" t="s">
        <v>27</v>
      </c>
      <c r="B30" s="37" t="s">
        <v>28</v>
      </c>
      <c r="C30" s="41">
        <v>100</v>
      </c>
      <c r="D30" s="41">
        <v>1006</v>
      </c>
      <c r="E30" s="41">
        <v>1006</v>
      </c>
      <c r="F30" s="86">
        <f t="shared" si="0"/>
        <v>1</v>
      </c>
    </row>
    <row r="31" spans="1:6" ht="18.95" customHeight="1">
      <c r="A31" s="36" t="s">
        <v>29</v>
      </c>
      <c r="B31" s="37" t="s">
        <v>30</v>
      </c>
      <c r="C31" s="41">
        <v>27000</v>
      </c>
      <c r="D31" s="41">
        <v>23430</v>
      </c>
      <c r="E31" s="41">
        <v>23430</v>
      </c>
      <c r="F31" s="86">
        <f t="shared" si="0"/>
        <v>1</v>
      </c>
    </row>
    <row r="32" spans="1:6" ht="18.95" customHeight="1">
      <c r="A32" s="32" t="s">
        <v>31</v>
      </c>
      <c r="B32" s="33" t="s">
        <v>32</v>
      </c>
      <c r="C32" s="34">
        <f>+C33+C65+C66</f>
        <v>921240</v>
      </c>
      <c r="D32" s="34">
        <f>+D33+D65+D66</f>
        <v>806393</v>
      </c>
      <c r="E32" s="34">
        <f>+E33+E65+E66</f>
        <v>806393</v>
      </c>
      <c r="F32" s="85">
        <f t="shared" si="0"/>
        <v>1</v>
      </c>
    </row>
    <row r="33" spans="1:6" ht="18.95" customHeight="1">
      <c r="A33" s="36" t="s">
        <v>5</v>
      </c>
      <c r="B33" s="37" t="s">
        <v>33</v>
      </c>
      <c r="C33" s="38">
        <f>+C34+C35+C36+C44+C52+C57+C61+C64</f>
        <v>894240</v>
      </c>
      <c r="D33" s="38">
        <f>+D34+D35+D36+D44+D52+D57+D61+D64</f>
        <v>786219</v>
      </c>
      <c r="E33" s="38">
        <f>+E34+E35+E36+E44+E52+E57+E61+E64</f>
        <v>786219</v>
      </c>
      <c r="F33" s="86">
        <f t="shared" si="0"/>
        <v>1</v>
      </c>
    </row>
    <row r="34" spans="1:6" ht="18.95" customHeight="1">
      <c r="A34" s="42" t="s">
        <v>7</v>
      </c>
      <c r="B34" s="43" t="s">
        <v>34</v>
      </c>
      <c r="C34" s="41">
        <v>85000</v>
      </c>
      <c r="D34" s="41">
        <v>54589</v>
      </c>
      <c r="E34" s="41">
        <v>54589</v>
      </c>
      <c r="F34" s="86">
        <f t="shared" si="0"/>
        <v>1</v>
      </c>
    </row>
    <row r="35" spans="1:6" ht="18.95" customHeight="1">
      <c r="A35" s="42" t="s">
        <v>7</v>
      </c>
      <c r="B35" s="43" t="s">
        <v>35</v>
      </c>
      <c r="C35" s="41">
        <v>90000</v>
      </c>
      <c r="D35" s="41">
        <v>73142</v>
      </c>
      <c r="E35" s="41">
        <v>73142</v>
      </c>
      <c r="F35" s="86">
        <f t="shared" si="0"/>
        <v>1</v>
      </c>
    </row>
    <row r="36" spans="1:6" ht="18.95" customHeight="1">
      <c r="A36" s="42" t="s">
        <v>7</v>
      </c>
      <c r="B36" s="43" t="s">
        <v>36</v>
      </c>
      <c r="C36" s="38">
        <f>SUM(C37:C43)</f>
        <v>114000</v>
      </c>
      <c r="D36" s="38">
        <f>SUM(D37:D43)</f>
        <v>79528</v>
      </c>
      <c r="E36" s="38">
        <f>SUM(E37:E43)</f>
        <v>79528</v>
      </c>
      <c r="F36" s="86">
        <f t="shared" si="0"/>
        <v>1</v>
      </c>
    </row>
    <row r="37" spans="1:6" ht="18.95" customHeight="1">
      <c r="A37" s="31" t="s">
        <v>7</v>
      </c>
      <c r="B37" s="39" t="s">
        <v>37</v>
      </c>
      <c r="C37" s="40">
        <v>10000</v>
      </c>
      <c r="D37" s="40">
        <v>4794</v>
      </c>
      <c r="E37" s="40">
        <v>4794</v>
      </c>
      <c r="F37" s="82">
        <f t="shared" si="0"/>
        <v>1</v>
      </c>
    </row>
    <row r="38" spans="1:6" ht="18.95" customHeight="1">
      <c r="A38" s="31" t="s">
        <v>7</v>
      </c>
      <c r="B38" s="39" t="s">
        <v>38</v>
      </c>
      <c r="C38" s="40">
        <v>9000</v>
      </c>
      <c r="D38" s="40">
        <v>6800</v>
      </c>
      <c r="E38" s="40">
        <v>6800</v>
      </c>
      <c r="F38" s="82">
        <f t="shared" si="0"/>
        <v>1</v>
      </c>
    </row>
    <row r="39" spans="1:6" ht="18.95" customHeight="1">
      <c r="A39" s="31" t="s">
        <v>7</v>
      </c>
      <c r="B39" s="39" t="s">
        <v>39</v>
      </c>
      <c r="C39" s="40">
        <v>5000</v>
      </c>
      <c r="D39" s="40">
        <v>1065</v>
      </c>
      <c r="E39" s="40">
        <v>1065</v>
      </c>
      <c r="F39" s="82">
        <f t="shared" si="0"/>
        <v>1</v>
      </c>
    </row>
    <row r="40" spans="1:6" ht="18.95" customHeight="1">
      <c r="A40" s="31" t="s">
        <v>7</v>
      </c>
      <c r="B40" s="39" t="s">
        <v>40</v>
      </c>
      <c r="C40" s="40">
        <v>12000</v>
      </c>
      <c r="D40" s="40">
        <v>7951</v>
      </c>
      <c r="E40" s="40">
        <v>7951</v>
      </c>
      <c r="F40" s="82">
        <f t="shared" si="0"/>
        <v>1</v>
      </c>
    </row>
    <row r="41" spans="1:6" ht="18.95" customHeight="1">
      <c r="A41" s="31" t="s">
        <v>7</v>
      </c>
      <c r="B41" s="39" t="s">
        <v>41</v>
      </c>
      <c r="C41" s="40">
        <v>0</v>
      </c>
      <c r="D41" s="40">
        <v>0</v>
      </c>
      <c r="E41" s="40">
        <v>0</v>
      </c>
      <c r="F41" s="82"/>
    </row>
    <row r="42" spans="1:6" ht="18.95" customHeight="1">
      <c r="A42" s="31" t="s">
        <v>7</v>
      </c>
      <c r="B42" s="39" t="s">
        <v>42</v>
      </c>
      <c r="C42" s="40">
        <v>39000</v>
      </c>
      <c r="D42" s="40">
        <v>36872</v>
      </c>
      <c r="E42" s="40">
        <v>36872</v>
      </c>
      <c r="F42" s="82">
        <f>E42/D42</f>
        <v>1</v>
      </c>
    </row>
    <row r="43" spans="1:6" ht="18.95" customHeight="1">
      <c r="A43" s="31" t="s">
        <v>7</v>
      </c>
      <c r="B43" s="39" t="s">
        <v>43</v>
      </c>
      <c r="C43" s="40">
        <v>39000</v>
      </c>
      <c r="D43" s="40">
        <v>22046</v>
      </c>
      <c r="E43" s="40">
        <v>22046</v>
      </c>
      <c r="F43" s="82">
        <f>E43/D43</f>
        <v>1</v>
      </c>
    </row>
    <row r="44" spans="1:6" ht="18.95" customHeight="1">
      <c r="A44" s="42" t="s">
        <v>7</v>
      </c>
      <c r="B44" s="43" t="s">
        <v>44</v>
      </c>
      <c r="C44" s="38">
        <f>SUM(C45:C51)</f>
        <v>12500</v>
      </c>
      <c r="D44" s="38">
        <f>SUM(D45:D51)</f>
        <v>11028</v>
      </c>
      <c r="E44" s="38">
        <f>SUM(E45:E51)</f>
        <v>11028</v>
      </c>
      <c r="F44" s="86">
        <f>E44/D44</f>
        <v>1</v>
      </c>
    </row>
    <row r="45" spans="1:6" ht="18.95" customHeight="1">
      <c r="A45" s="31" t="s">
        <v>7</v>
      </c>
      <c r="B45" s="39" t="s">
        <v>45</v>
      </c>
      <c r="C45" s="40">
        <v>9000</v>
      </c>
      <c r="D45" s="40">
        <v>8590</v>
      </c>
      <c r="E45" s="40">
        <v>8590</v>
      </c>
      <c r="F45" s="82">
        <f>E45/D45</f>
        <v>1</v>
      </c>
    </row>
    <row r="46" spans="1:6" ht="18.95" customHeight="1">
      <c r="A46" s="31" t="s">
        <v>7</v>
      </c>
      <c r="B46" s="39" t="s">
        <v>46</v>
      </c>
      <c r="C46" s="40">
        <v>0</v>
      </c>
      <c r="D46" s="40">
        <v>0</v>
      </c>
      <c r="E46" s="40">
        <v>0</v>
      </c>
      <c r="F46" s="82"/>
    </row>
    <row r="47" spans="1:6" ht="18.95" customHeight="1">
      <c r="A47" s="31" t="s">
        <v>7</v>
      </c>
      <c r="B47" s="39" t="s">
        <v>47</v>
      </c>
      <c r="C47" s="40">
        <v>0</v>
      </c>
      <c r="D47" s="40">
        <v>0</v>
      </c>
      <c r="E47" s="40">
        <v>0</v>
      </c>
      <c r="F47" s="82"/>
    </row>
    <row r="48" spans="1:6" ht="18.95" customHeight="1">
      <c r="A48" s="31" t="s">
        <v>7</v>
      </c>
      <c r="B48" s="39" t="s">
        <v>48</v>
      </c>
      <c r="C48" s="40">
        <v>0</v>
      </c>
      <c r="D48" s="40">
        <v>0</v>
      </c>
      <c r="E48" s="40">
        <v>0</v>
      </c>
      <c r="F48" s="82"/>
    </row>
    <row r="49" spans="1:6" ht="18.95" customHeight="1">
      <c r="A49" s="31" t="s">
        <v>7</v>
      </c>
      <c r="B49" s="39" t="s">
        <v>49</v>
      </c>
      <c r="C49" s="40">
        <v>0</v>
      </c>
      <c r="D49" s="40">
        <v>0</v>
      </c>
      <c r="E49" s="40">
        <v>0</v>
      </c>
      <c r="F49" s="82"/>
    </row>
    <row r="50" spans="1:6" ht="18.95" customHeight="1">
      <c r="A50" s="31" t="s">
        <v>7</v>
      </c>
      <c r="B50" s="39" t="s">
        <v>50</v>
      </c>
      <c r="C50" s="40">
        <v>0</v>
      </c>
      <c r="D50" s="40">
        <v>0</v>
      </c>
      <c r="E50" s="40">
        <v>0</v>
      </c>
      <c r="F50" s="82"/>
    </row>
    <row r="51" spans="1:6" ht="18.95" customHeight="1">
      <c r="A51" s="31" t="s">
        <v>7</v>
      </c>
      <c r="B51" s="39" t="s">
        <v>51</v>
      </c>
      <c r="C51" s="40">
        <v>3500</v>
      </c>
      <c r="D51" s="40">
        <v>2438</v>
      </c>
      <c r="E51" s="40">
        <v>2438</v>
      </c>
      <c r="F51" s="82">
        <f t="shared" ref="F51:F59" si="1">E51/D51</f>
        <v>1</v>
      </c>
    </row>
    <row r="52" spans="1:6" ht="18.95" customHeight="1">
      <c r="A52" s="42" t="s">
        <v>7</v>
      </c>
      <c r="B52" s="43" t="s">
        <v>52</v>
      </c>
      <c r="C52" s="38">
        <f>SUM(C53:C56)</f>
        <v>477740</v>
      </c>
      <c r="D52" s="38">
        <f>SUM(D53:D56)</f>
        <v>461726</v>
      </c>
      <c r="E52" s="38">
        <f>SUM(E53:E56)</f>
        <v>461726</v>
      </c>
      <c r="F52" s="86">
        <f t="shared" si="1"/>
        <v>1</v>
      </c>
    </row>
    <row r="53" spans="1:6" ht="18.95" customHeight="1">
      <c r="A53" s="31" t="s">
        <v>7</v>
      </c>
      <c r="B53" s="39" t="s">
        <v>53</v>
      </c>
      <c r="C53" s="40">
        <v>354240</v>
      </c>
      <c r="D53" s="40">
        <v>356747</v>
      </c>
      <c r="E53" s="40">
        <v>356747</v>
      </c>
      <c r="F53" s="82">
        <f t="shared" si="1"/>
        <v>1</v>
      </c>
    </row>
    <row r="54" spans="1:6" ht="18.95" customHeight="1">
      <c r="A54" s="31" t="s">
        <v>7</v>
      </c>
      <c r="B54" s="39" t="s">
        <v>54</v>
      </c>
      <c r="C54" s="40">
        <v>5000</v>
      </c>
      <c r="D54" s="40">
        <v>1144</v>
      </c>
      <c r="E54" s="40">
        <v>1144</v>
      </c>
      <c r="F54" s="82">
        <f t="shared" si="1"/>
        <v>1</v>
      </c>
    </row>
    <row r="55" spans="1:6" ht="18.95" customHeight="1">
      <c r="A55" s="31" t="s">
        <v>7</v>
      </c>
      <c r="B55" s="39" t="s">
        <v>55</v>
      </c>
      <c r="C55" s="40">
        <v>43500</v>
      </c>
      <c r="D55" s="40">
        <v>17584</v>
      </c>
      <c r="E55" s="40">
        <v>17584</v>
      </c>
      <c r="F55" s="82">
        <f t="shared" si="1"/>
        <v>1</v>
      </c>
    </row>
    <row r="56" spans="1:6" ht="18.95" customHeight="1">
      <c r="A56" s="31" t="s">
        <v>7</v>
      </c>
      <c r="B56" s="39" t="s">
        <v>56</v>
      </c>
      <c r="C56" s="40">
        <v>75000</v>
      </c>
      <c r="D56" s="40">
        <v>86251</v>
      </c>
      <c r="E56" s="40">
        <v>86251</v>
      </c>
      <c r="F56" s="82">
        <f t="shared" si="1"/>
        <v>1</v>
      </c>
    </row>
    <row r="57" spans="1:6" ht="18.95" customHeight="1">
      <c r="A57" s="42" t="s">
        <v>7</v>
      </c>
      <c r="B57" s="43" t="s">
        <v>57</v>
      </c>
      <c r="C57" s="38">
        <f>SUM(C58:C60)</f>
        <v>86000</v>
      </c>
      <c r="D57" s="38">
        <f>SUM(D58:D60)</f>
        <v>83289</v>
      </c>
      <c r="E57" s="38">
        <f>SUM(E58:E60)</f>
        <v>83289</v>
      </c>
      <c r="F57" s="86">
        <f t="shared" si="1"/>
        <v>1</v>
      </c>
    </row>
    <row r="58" spans="1:6" ht="18.95" customHeight="1">
      <c r="A58" s="31" t="s">
        <v>7</v>
      </c>
      <c r="B58" s="39" t="s">
        <v>58</v>
      </c>
      <c r="C58" s="40">
        <v>76000</v>
      </c>
      <c r="D58" s="40">
        <v>73660</v>
      </c>
      <c r="E58" s="40">
        <v>73660</v>
      </c>
      <c r="F58" s="82">
        <f t="shared" si="1"/>
        <v>1</v>
      </c>
    </row>
    <row r="59" spans="1:6" ht="18.95" customHeight="1">
      <c r="A59" s="31" t="s">
        <v>7</v>
      </c>
      <c r="B59" s="39" t="s">
        <v>59</v>
      </c>
      <c r="C59" s="40">
        <v>10000</v>
      </c>
      <c r="D59" s="40">
        <v>9025</v>
      </c>
      <c r="E59" s="40">
        <v>9025</v>
      </c>
      <c r="F59" s="82">
        <f t="shared" si="1"/>
        <v>1</v>
      </c>
    </row>
    <row r="60" spans="1:6" ht="18.95" customHeight="1">
      <c r="A60" s="31" t="s">
        <v>7</v>
      </c>
      <c r="B60" s="39" t="s">
        <v>51</v>
      </c>
      <c r="C60" s="40">
        <v>0</v>
      </c>
      <c r="D60" s="40">
        <v>604</v>
      </c>
      <c r="E60" s="40">
        <v>604</v>
      </c>
      <c r="F60" s="82"/>
    </row>
    <row r="61" spans="1:6" ht="18.95" customHeight="1">
      <c r="A61" s="42" t="s">
        <v>7</v>
      </c>
      <c r="B61" s="43" t="s">
        <v>60</v>
      </c>
      <c r="C61" s="38">
        <f>SUM(C62:C63)</f>
        <v>29000</v>
      </c>
      <c r="D61" s="38">
        <f>SUM(D62:D63)</f>
        <v>22917</v>
      </c>
      <c r="E61" s="38">
        <f>SUM(E62:E63)</f>
        <v>22917</v>
      </c>
      <c r="F61" s="86">
        <f>E61/D61</f>
        <v>1</v>
      </c>
    </row>
    <row r="62" spans="1:6" ht="18.95" customHeight="1">
      <c r="A62" s="31" t="s">
        <v>7</v>
      </c>
      <c r="B62" s="39" t="s">
        <v>61</v>
      </c>
      <c r="C62" s="40">
        <v>5000</v>
      </c>
      <c r="D62" s="40">
        <v>1341</v>
      </c>
      <c r="E62" s="40">
        <v>1341</v>
      </c>
      <c r="F62" s="82">
        <f>E62/D62</f>
        <v>1</v>
      </c>
    </row>
    <row r="63" spans="1:6" ht="18.95" customHeight="1">
      <c r="A63" s="31" t="s">
        <v>7</v>
      </c>
      <c r="B63" s="39" t="s">
        <v>51</v>
      </c>
      <c r="C63" s="40">
        <v>24000</v>
      </c>
      <c r="D63" s="40">
        <v>21576</v>
      </c>
      <c r="E63" s="40">
        <v>21576</v>
      </c>
      <c r="F63" s="82">
        <f>E63/D63</f>
        <v>1</v>
      </c>
    </row>
    <row r="64" spans="1:6" ht="18.95" customHeight="1">
      <c r="A64" s="42" t="s">
        <v>7</v>
      </c>
      <c r="B64" s="43" t="s">
        <v>62</v>
      </c>
      <c r="C64" s="41"/>
      <c r="D64" s="41">
        <v>0</v>
      </c>
      <c r="E64" s="41">
        <v>0</v>
      </c>
      <c r="F64" s="86"/>
    </row>
    <row r="65" spans="1:6" ht="18.95" customHeight="1">
      <c r="A65" s="36" t="s">
        <v>12</v>
      </c>
      <c r="B65" s="37" t="s">
        <v>63</v>
      </c>
      <c r="C65" s="41">
        <v>27000</v>
      </c>
      <c r="D65" s="41">
        <v>20159</v>
      </c>
      <c r="E65" s="41">
        <v>20159</v>
      </c>
      <c r="F65" s="86">
        <f>E65/D65</f>
        <v>1</v>
      </c>
    </row>
    <row r="66" spans="1:6" ht="18.95" customHeight="1">
      <c r="A66" s="36" t="s">
        <v>19</v>
      </c>
      <c r="B66" s="37" t="s">
        <v>64</v>
      </c>
      <c r="C66" s="38">
        <f>C67+C68</f>
        <v>0</v>
      </c>
      <c r="D66" s="38">
        <f>SUM(D67:D68)</f>
        <v>15</v>
      </c>
      <c r="E66" s="38">
        <f>SUM(E67:E68)</f>
        <v>15</v>
      </c>
      <c r="F66" s="86">
        <f>E66/D66</f>
        <v>1</v>
      </c>
    </row>
    <row r="67" spans="1:6" ht="18.95" customHeight="1">
      <c r="A67" s="39" t="s">
        <v>7</v>
      </c>
      <c r="B67" s="39" t="s">
        <v>65</v>
      </c>
      <c r="C67" s="40">
        <v>0</v>
      </c>
      <c r="D67" s="40">
        <v>0</v>
      </c>
      <c r="E67" s="40">
        <v>0</v>
      </c>
      <c r="F67" s="82"/>
    </row>
    <row r="68" spans="1:6" ht="18.95" customHeight="1">
      <c r="A68" s="39" t="s">
        <v>7</v>
      </c>
      <c r="B68" s="39" t="s">
        <v>66</v>
      </c>
      <c r="C68" s="40">
        <v>0</v>
      </c>
      <c r="D68" s="40">
        <v>15</v>
      </c>
      <c r="E68" s="40">
        <v>15</v>
      </c>
      <c r="F68" s="82">
        <f>E68/D68</f>
        <v>1</v>
      </c>
    </row>
    <row r="69" spans="1:6" ht="18.95" customHeight="1">
      <c r="A69" s="32" t="s">
        <v>67</v>
      </c>
      <c r="B69" s="33" t="s">
        <v>68</v>
      </c>
      <c r="C69" s="34">
        <f>C70-C71</f>
        <v>0</v>
      </c>
      <c r="D69" s="34">
        <f>D70-D71</f>
        <v>0</v>
      </c>
      <c r="E69" s="34">
        <f>E70-E71</f>
        <v>0</v>
      </c>
      <c r="F69" s="85"/>
    </row>
    <row r="70" spans="1:6" ht="18.95" customHeight="1">
      <c r="A70" s="44" t="s">
        <v>69</v>
      </c>
      <c r="B70" s="45" t="s">
        <v>70</v>
      </c>
      <c r="C70" s="40">
        <v>0</v>
      </c>
      <c r="D70" s="40">
        <v>0</v>
      </c>
      <c r="E70" s="40">
        <v>0</v>
      </c>
      <c r="F70" s="82"/>
    </row>
    <row r="71" spans="1:6" ht="18.75" customHeight="1">
      <c r="A71" s="44" t="s">
        <v>69</v>
      </c>
      <c r="B71" s="45" t="s">
        <v>71</v>
      </c>
      <c r="C71" s="40">
        <v>0</v>
      </c>
      <c r="D71" s="40">
        <v>0</v>
      </c>
      <c r="E71" s="40">
        <v>0</v>
      </c>
      <c r="F71" s="82"/>
    </row>
    <row r="72" spans="1:6" ht="29.25" customHeight="1">
      <c r="A72" s="32" t="s">
        <v>72</v>
      </c>
      <c r="B72" s="33" t="s">
        <v>73</v>
      </c>
      <c r="C72" s="34">
        <f>C8-C32+C69</f>
        <v>-154448</v>
      </c>
      <c r="D72" s="34">
        <f>D8-D32+D69</f>
        <v>-30450</v>
      </c>
      <c r="E72" s="34">
        <f>E8-E32+E69</f>
        <v>-30450</v>
      </c>
      <c r="F72" s="85">
        <f>E72/D72</f>
        <v>1</v>
      </c>
    </row>
    <row r="73" spans="1:6" ht="18.95" customHeight="1">
      <c r="A73" s="46"/>
      <c r="B73" s="47"/>
      <c r="C73" s="48"/>
      <c r="D73" s="48"/>
      <c r="E73" s="48"/>
      <c r="F73" s="82"/>
    </row>
    <row r="74" spans="1:6" ht="18.95" customHeight="1">
      <c r="A74" s="32" t="s">
        <v>74</v>
      </c>
      <c r="B74" s="33" t="s">
        <v>75</v>
      </c>
      <c r="C74" s="49">
        <v>0</v>
      </c>
      <c r="D74" s="49">
        <v>0</v>
      </c>
      <c r="E74" s="49">
        <v>0</v>
      </c>
      <c r="F74" s="85"/>
    </row>
    <row r="75" spans="1:6" ht="18.75" customHeight="1">
      <c r="A75" s="46"/>
      <c r="B75" s="47"/>
      <c r="C75" s="48"/>
      <c r="D75" s="48"/>
      <c r="E75" s="48"/>
      <c r="F75" s="82"/>
    </row>
    <row r="76" spans="1:6" ht="27.75" customHeight="1">
      <c r="A76" s="32" t="s">
        <v>76</v>
      </c>
      <c r="B76" s="33" t="s">
        <v>77</v>
      </c>
      <c r="C76" s="34">
        <f>C72-C74</f>
        <v>-154448</v>
      </c>
      <c r="D76" s="34">
        <f>D72-D74</f>
        <v>-30450</v>
      </c>
      <c r="E76" s="34">
        <f>E72-E74</f>
        <v>-30450</v>
      </c>
      <c r="F76" s="85">
        <f>E76/D76</f>
        <v>1</v>
      </c>
    </row>
    <row r="77" spans="1:6" ht="18.95" customHeight="1">
      <c r="A77" s="50" t="s">
        <v>7</v>
      </c>
      <c r="B77" s="45" t="s">
        <v>7</v>
      </c>
      <c r="C77" s="51"/>
      <c r="D77" s="51"/>
      <c r="E77" s="51" t="s">
        <v>7</v>
      </c>
      <c r="F77" s="82"/>
    </row>
    <row r="78" spans="1:6" ht="18.95" customHeight="1">
      <c r="A78" s="32" t="s">
        <v>78</v>
      </c>
      <c r="B78" s="33" t="s">
        <v>79</v>
      </c>
      <c r="C78" s="34">
        <f>C79+C84+C89</f>
        <v>100000</v>
      </c>
      <c r="D78" s="34">
        <f>D79+D84+D89</f>
        <v>100000</v>
      </c>
      <c r="E78" s="34">
        <f>E79+E84+E89</f>
        <v>100000</v>
      </c>
      <c r="F78" s="85">
        <f>E78/D78</f>
        <v>1</v>
      </c>
    </row>
    <row r="79" spans="1:6" ht="18.95" customHeight="1">
      <c r="A79" s="36" t="s">
        <v>5</v>
      </c>
      <c r="B79" s="37" t="s">
        <v>80</v>
      </c>
      <c r="C79" s="38">
        <f>SUM(C80:C83)</f>
        <v>100000</v>
      </c>
      <c r="D79" s="38">
        <f>SUM(D80:D83)</f>
        <v>100000</v>
      </c>
      <c r="E79" s="38">
        <f>SUM(E80:E83)</f>
        <v>100000</v>
      </c>
      <c r="F79" s="86">
        <f>E79/D79</f>
        <v>1</v>
      </c>
    </row>
    <row r="80" spans="1:6" ht="18.95" customHeight="1">
      <c r="A80" s="39" t="s">
        <v>7</v>
      </c>
      <c r="B80" s="39" t="s">
        <v>81</v>
      </c>
      <c r="C80" s="40">
        <v>100000</v>
      </c>
      <c r="D80" s="40">
        <v>100000</v>
      </c>
      <c r="E80" s="40">
        <v>100000</v>
      </c>
      <c r="F80" s="82">
        <f>E80/D80</f>
        <v>1</v>
      </c>
    </row>
    <row r="81" spans="1:6" ht="18.95" customHeight="1">
      <c r="A81" s="39" t="s">
        <v>7</v>
      </c>
      <c r="B81" s="39" t="s">
        <v>16</v>
      </c>
      <c r="C81" s="40">
        <v>0</v>
      </c>
      <c r="D81" s="40">
        <v>0</v>
      </c>
      <c r="E81" s="40">
        <v>0</v>
      </c>
      <c r="F81" s="82"/>
    </row>
    <row r="82" spans="1:6" ht="18.95" customHeight="1">
      <c r="A82" s="39" t="s">
        <v>7</v>
      </c>
      <c r="B82" s="39" t="s">
        <v>17</v>
      </c>
      <c r="C82" s="40">
        <v>0</v>
      </c>
      <c r="D82" s="40">
        <v>0</v>
      </c>
      <c r="E82" s="40">
        <v>0</v>
      </c>
      <c r="F82" s="82"/>
    </row>
    <row r="83" spans="1:6" ht="18.95" customHeight="1">
      <c r="A83" s="39" t="s">
        <v>7</v>
      </c>
      <c r="B83" s="39" t="s">
        <v>18</v>
      </c>
      <c r="C83" s="40">
        <v>0</v>
      </c>
      <c r="D83" s="40">
        <v>0</v>
      </c>
      <c r="E83" s="40">
        <v>0</v>
      </c>
      <c r="F83" s="82"/>
    </row>
    <row r="84" spans="1:6" ht="18.95" customHeight="1">
      <c r="A84" s="36" t="s">
        <v>12</v>
      </c>
      <c r="B84" s="37" t="s">
        <v>82</v>
      </c>
      <c r="C84" s="38">
        <f>SUM(C85:C88)</f>
        <v>0</v>
      </c>
      <c r="D84" s="38">
        <f>SUM(D85:D88)</f>
        <v>0</v>
      </c>
      <c r="E84" s="38">
        <f>SUM(E85:E88)</f>
        <v>0</v>
      </c>
      <c r="F84" s="86"/>
    </row>
    <row r="85" spans="1:6" ht="18.95" customHeight="1">
      <c r="A85" s="39" t="s">
        <v>7</v>
      </c>
      <c r="B85" s="39" t="s">
        <v>21</v>
      </c>
      <c r="C85" s="40">
        <v>0</v>
      </c>
      <c r="D85" s="40">
        <v>0</v>
      </c>
      <c r="E85" s="40">
        <v>0</v>
      </c>
      <c r="F85" s="82"/>
    </row>
    <row r="86" spans="1:6" ht="18.95" customHeight="1">
      <c r="A86" s="39" t="s">
        <v>7</v>
      </c>
      <c r="B86" s="39" t="s">
        <v>16</v>
      </c>
      <c r="C86" s="40">
        <v>0</v>
      </c>
      <c r="D86" s="40">
        <v>0</v>
      </c>
      <c r="E86" s="40">
        <v>0</v>
      </c>
      <c r="F86" s="82"/>
    </row>
    <row r="87" spans="1:6" ht="18.95" customHeight="1">
      <c r="A87" s="39" t="s">
        <v>7</v>
      </c>
      <c r="B87" s="39" t="s">
        <v>17</v>
      </c>
      <c r="C87" s="40">
        <v>0</v>
      </c>
      <c r="D87" s="40">
        <v>0</v>
      </c>
      <c r="E87" s="40">
        <v>0</v>
      </c>
      <c r="F87" s="82"/>
    </row>
    <row r="88" spans="1:6" ht="18.95" customHeight="1">
      <c r="A88" s="39" t="s">
        <v>7</v>
      </c>
      <c r="B88" s="39" t="s">
        <v>18</v>
      </c>
      <c r="C88" s="40">
        <v>0</v>
      </c>
      <c r="D88" s="40">
        <v>0</v>
      </c>
      <c r="E88" s="40">
        <v>0</v>
      </c>
      <c r="F88" s="82"/>
    </row>
    <row r="89" spans="1:6" ht="18.95" customHeight="1">
      <c r="A89" s="36" t="s">
        <v>19</v>
      </c>
      <c r="B89" s="37" t="s">
        <v>23</v>
      </c>
      <c r="C89" s="38">
        <f>SUM(C90:C92)</f>
        <v>0</v>
      </c>
      <c r="D89" s="38">
        <f>SUM(D90:D92)</f>
        <v>0</v>
      </c>
      <c r="E89" s="38">
        <f>SUM(E90:E92)</f>
        <v>0</v>
      </c>
      <c r="F89" s="86"/>
    </row>
    <row r="90" spans="1:6" ht="18.95" customHeight="1">
      <c r="A90" s="39" t="s">
        <v>7</v>
      </c>
      <c r="B90" s="39" t="s">
        <v>16</v>
      </c>
      <c r="C90" s="40">
        <v>0</v>
      </c>
      <c r="D90" s="40">
        <v>0</v>
      </c>
      <c r="E90" s="40">
        <v>0</v>
      </c>
      <c r="F90" s="82"/>
    </row>
    <row r="91" spans="1:6" ht="18.95" customHeight="1">
      <c r="A91" s="39" t="s">
        <v>7</v>
      </c>
      <c r="B91" s="39" t="s">
        <v>17</v>
      </c>
      <c r="C91" s="40">
        <v>0</v>
      </c>
      <c r="D91" s="40">
        <v>0</v>
      </c>
      <c r="E91" s="40">
        <v>0</v>
      </c>
      <c r="F91" s="82"/>
    </row>
    <row r="92" spans="1:6" ht="18.75" customHeight="1">
      <c r="A92" s="39" t="s">
        <v>7</v>
      </c>
      <c r="B92" s="39" t="s">
        <v>18</v>
      </c>
      <c r="C92" s="40">
        <v>0</v>
      </c>
      <c r="D92" s="40">
        <v>0</v>
      </c>
      <c r="E92" s="40">
        <v>0</v>
      </c>
      <c r="F92" s="82"/>
    </row>
    <row r="93" spans="1:6" ht="27.75" customHeight="1">
      <c r="A93" s="32" t="s">
        <v>83</v>
      </c>
      <c r="B93" s="33" t="s">
        <v>84</v>
      </c>
      <c r="C93" s="49">
        <f>C94</f>
        <v>100000</v>
      </c>
      <c r="D93" s="49">
        <f>D94</f>
        <v>100000</v>
      </c>
      <c r="E93" s="49">
        <f>E94</f>
        <v>136788</v>
      </c>
      <c r="F93" s="85">
        <f>E93/D93</f>
        <v>1.36788</v>
      </c>
    </row>
    <row r="94" spans="1:6" ht="25.5">
      <c r="A94" s="46" t="s">
        <v>7</v>
      </c>
      <c r="B94" s="45" t="s">
        <v>85</v>
      </c>
      <c r="C94" s="40">
        <v>100000</v>
      </c>
      <c r="D94" s="40">
        <v>100000</v>
      </c>
      <c r="E94" s="40">
        <v>136788</v>
      </c>
      <c r="F94" s="82">
        <f>E94/D94</f>
        <v>1.36788</v>
      </c>
    </row>
    <row r="95" spans="1:6" ht="15" thickBot="1">
      <c r="A95" s="52" t="s">
        <v>86</v>
      </c>
      <c r="B95" s="53" t="s">
        <v>87</v>
      </c>
      <c r="C95" s="54"/>
      <c r="D95" s="54"/>
      <c r="E95" s="55"/>
      <c r="F95" s="84"/>
    </row>
    <row r="96" spans="1:6">
      <c r="A96" s="56"/>
      <c r="B96" s="57" t="s">
        <v>88</v>
      </c>
      <c r="C96" s="78">
        <v>1000</v>
      </c>
      <c r="D96" s="78">
        <v>1000</v>
      </c>
      <c r="E96" s="58">
        <v>3834</v>
      </c>
      <c r="F96" s="83">
        <f>E96/D96</f>
        <v>3.8340000000000001</v>
      </c>
    </row>
    <row r="97" spans="1:9">
      <c r="A97" s="59"/>
      <c r="B97" s="45" t="s">
        <v>89</v>
      </c>
      <c r="C97" s="40">
        <v>0</v>
      </c>
      <c r="D97" s="40">
        <v>0</v>
      </c>
      <c r="E97" s="60">
        <v>0</v>
      </c>
      <c r="F97" s="82"/>
    </row>
    <row r="98" spans="1:9">
      <c r="A98" s="61" t="s">
        <v>7</v>
      </c>
      <c r="B98" s="62" t="s">
        <v>90</v>
      </c>
      <c r="C98" s="63">
        <v>0</v>
      </c>
      <c r="D98" s="63">
        <v>0</v>
      </c>
      <c r="E98" s="63">
        <v>0</v>
      </c>
      <c r="F98" s="82"/>
    </row>
    <row r="99" spans="1:9">
      <c r="A99" s="20"/>
      <c r="B99" s="21" t="s">
        <v>91</v>
      </c>
      <c r="C99" s="79">
        <v>0</v>
      </c>
      <c r="D99" s="24">
        <v>0</v>
      </c>
      <c r="E99" s="21">
        <v>8068</v>
      </c>
      <c r="F99" s="82"/>
    </row>
    <row r="100" spans="1:9" ht="15" thickBot="1">
      <c r="A100" s="22"/>
      <c r="B100" s="23" t="s">
        <v>90</v>
      </c>
      <c r="C100" s="80">
        <v>0</v>
      </c>
      <c r="D100" s="25">
        <v>0</v>
      </c>
      <c r="E100" s="23">
        <v>0</v>
      </c>
      <c r="F100" s="81"/>
    </row>
    <row r="101" spans="1:9">
      <c r="A101" s="64" t="s">
        <v>7</v>
      </c>
      <c r="B101" s="65" t="s">
        <v>7</v>
      </c>
      <c r="C101" s="65"/>
      <c r="D101" s="65"/>
      <c r="E101" s="64" t="s">
        <v>7</v>
      </c>
    </row>
    <row r="102" spans="1:9" ht="15.75">
      <c r="A102" s="66" t="s">
        <v>116</v>
      </c>
      <c r="B102" s="66"/>
      <c r="C102" s="66"/>
      <c r="D102" s="66"/>
      <c r="E102" s="66" t="s">
        <v>107</v>
      </c>
      <c r="F102" s="67"/>
      <c r="G102" s="68"/>
      <c r="H102" s="68"/>
      <c r="I102" s="68"/>
    </row>
    <row r="103" spans="1:9" ht="15.75">
      <c r="A103" s="68"/>
      <c r="B103" s="69" t="s">
        <v>165</v>
      </c>
      <c r="C103" s="68"/>
      <c r="D103" s="68"/>
      <c r="E103" s="68"/>
      <c r="F103" s="70"/>
      <c r="G103" s="68"/>
      <c r="H103" s="68"/>
      <c r="I103" s="68"/>
    </row>
    <row r="104" spans="1:9" ht="15.75">
      <c r="A104" s="68"/>
      <c r="B104" s="69"/>
      <c r="C104" s="68"/>
      <c r="D104" s="68"/>
      <c r="E104" s="68"/>
      <c r="F104" s="70"/>
      <c r="G104" s="68"/>
      <c r="H104" s="68"/>
      <c r="I104" s="68"/>
    </row>
    <row r="105" spans="1:9" ht="15.75">
      <c r="A105" s="68"/>
      <c r="B105" s="68"/>
      <c r="C105" s="68"/>
      <c r="D105" s="68"/>
      <c r="E105" s="68"/>
      <c r="F105" s="70"/>
      <c r="G105" s="68"/>
      <c r="H105" s="68"/>
      <c r="I105" s="68"/>
    </row>
    <row r="106" spans="1:9" ht="15.75">
      <c r="A106" s="71" t="s">
        <v>108</v>
      </c>
      <c r="B106" s="71"/>
      <c r="C106" s="66"/>
      <c r="D106" s="66"/>
      <c r="E106" s="66"/>
      <c r="F106" s="67"/>
      <c r="G106" s="68"/>
      <c r="H106" s="68"/>
      <c r="I106" s="68"/>
    </row>
    <row r="107" spans="1:9" ht="15.75">
      <c r="A107" s="66"/>
      <c r="B107" s="66"/>
      <c r="C107" s="66"/>
      <c r="D107" s="66"/>
      <c r="E107" s="66"/>
      <c r="F107" s="67"/>
      <c r="G107" s="68"/>
      <c r="H107" s="68"/>
      <c r="I107" s="68"/>
    </row>
    <row r="108" spans="1:9" ht="15.75">
      <c r="A108" s="66"/>
      <c r="B108" s="66"/>
      <c r="C108" s="66"/>
      <c r="D108" s="66"/>
      <c r="E108" s="66"/>
      <c r="F108" s="67"/>
      <c r="G108" s="68"/>
      <c r="H108" s="68"/>
      <c r="I108" s="68"/>
    </row>
    <row r="109" spans="1:9" ht="15.75">
      <c r="A109" s="66" t="s">
        <v>109</v>
      </c>
      <c r="B109" s="66"/>
      <c r="C109" s="66"/>
      <c r="D109" s="66" t="s">
        <v>110</v>
      </c>
      <c r="E109" s="66"/>
      <c r="F109" s="67"/>
      <c r="G109" s="68"/>
      <c r="H109" s="68"/>
      <c r="I109" s="68"/>
    </row>
    <row r="110" spans="1:9" ht="15.75">
      <c r="A110" s="68"/>
      <c r="B110" s="68"/>
      <c r="C110" s="68"/>
      <c r="D110" s="68"/>
      <c r="E110" s="68"/>
      <c r="F110" s="70"/>
      <c r="G110" s="68"/>
      <c r="H110" s="68"/>
      <c r="I110" s="68"/>
    </row>
  </sheetData>
  <mergeCells count="4">
    <mergeCell ref="A3:E3"/>
    <mergeCell ref="A4:E4"/>
    <mergeCell ref="A2:F2"/>
    <mergeCell ref="A1:F1"/>
  </mergeCells>
  <pageMargins left="0.70866141732283472" right="0.70866141732283472" top="0.74803149606299213" bottom="0.74803149606299213" header="0.31496062992125984" footer="0.31496062992125984"/>
  <pageSetup paperSize="9" scale="85" orientation="portrait" r:id="rId1"/>
</worksheet>
</file>

<file path=xl/worksheets/sheet2.xml><?xml version="1.0" encoding="utf-8"?>
<worksheet xmlns="http://schemas.openxmlformats.org/spreadsheetml/2006/main" xmlns:r="http://schemas.openxmlformats.org/officeDocument/2006/relationships">
  <sheetPr>
    <pageSetUpPr fitToPage="1"/>
  </sheetPr>
  <dimension ref="A1:BS31"/>
  <sheetViews>
    <sheetView zoomScaleNormal="100" workbookViewId="0">
      <selection sqref="A1:F29"/>
    </sheetView>
  </sheetViews>
  <sheetFormatPr defaultColWidth="14.25" defaultRowHeight="12.75"/>
  <cols>
    <col min="1" max="1" width="3.5" style="116" customWidth="1"/>
    <col min="2" max="2" width="38.125" style="116" customWidth="1"/>
    <col min="3" max="4" width="13.125" style="116" customWidth="1"/>
    <col min="5" max="5" width="13" style="116" customWidth="1"/>
    <col min="6" max="6" width="37.5" style="116" bestFit="1" customWidth="1"/>
    <col min="7" max="7" width="4" style="116" customWidth="1"/>
    <col min="8" max="255" width="14.25" style="116"/>
    <col min="256" max="256" width="6.5" style="116" customWidth="1"/>
    <col min="257" max="257" width="62.75" style="116" customWidth="1"/>
    <col min="258" max="258" width="0.875" style="116" customWidth="1"/>
    <col min="259" max="259" width="19.5" style="116" customWidth="1"/>
    <col min="260" max="260" width="18.25" style="116" customWidth="1"/>
    <col min="261" max="261" width="18.375" style="116" customWidth="1"/>
    <col min="262" max="262" width="38.25" style="116" customWidth="1"/>
    <col min="263" max="263" width="4" style="116" customWidth="1"/>
    <col min="264" max="511" width="14.25" style="116"/>
    <col min="512" max="512" width="6.5" style="116" customWidth="1"/>
    <col min="513" max="513" width="62.75" style="116" customWidth="1"/>
    <col min="514" max="514" width="0.875" style="116" customWidth="1"/>
    <col min="515" max="515" width="19.5" style="116" customWidth="1"/>
    <col min="516" max="516" width="18.25" style="116" customWidth="1"/>
    <col min="517" max="517" width="18.375" style="116" customWidth="1"/>
    <col min="518" max="518" width="38.25" style="116" customWidth="1"/>
    <col min="519" max="519" width="4" style="116" customWidth="1"/>
    <col min="520" max="767" width="14.25" style="116"/>
    <col min="768" max="768" width="6.5" style="116" customWidth="1"/>
    <col min="769" max="769" width="62.75" style="116" customWidth="1"/>
    <col min="770" max="770" width="0.875" style="116" customWidth="1"/>
    <col min="771" max="771" width="19.5" style="116" customWidth="1"/>
    <col min="772" max="772" width="18.25" style="116" customWidth="1"/>
    <col min="773" max="773" width="18.375" style="116" customWidth="1"/>
    <col min="774" max="774" width="38.25" style="116" customWidth="1"/>
    <col min="775" max="775" width="4" style="116" customWidth="1"/>
    <col min="776" max="1023" width="14.25" style="116"/>
    <col min="1024" max="1024" width="6.5" style="116" customWidth="1"/>
    <col min="1025" max="1025" width="62.75" style="116" customWidth="1"/>
    <col min="1026" max="1026" width="0.875" style="116" customWidth="1"/>
    <col min="1027" max="1027" width="19.5" style="116" customWidth="1"/>
    <col min="1028" max="1028" width="18.25" style="116" customWidth="1"/>
    <col min="1029" max="1029" width="18.375" style="116" customWidth="1"/>
    <col min="1030" max="1030" width="38.25" style="116" customWidth="1"/>
    <col min="1031" max="1031" width="4" style="116" customWidth="1"/>
    <col min="1032" max="1279" width="14.25" style="116"/>
    <col min="1280" max="1280" width="6.5" style="116" customWidth="1"/>
    <col min="1281" max="1281" width="62.75" style="116" customWidth="1"/>
    <col min="1282" max="1282" width="0.875" style="116" customWidth="1"/>
    <col min="1283" max="1283" width="19.5" style="116" customWidth="1"/>
    <col min="1284" max="1284" width="18.25" style="116" customWidth="1"/>
    <col min="1285" max="1285" width="18.375" style="116" customWidth="1"/>
    <col min="1286" max="1286" width="38.25" style="116" customWidth="1"/>
    <col min="1287" max="1287" width="4" style="116" customWidth="1"/>
    <col min="1288" max="1535" width="14.25" style="116"/>
    <col min="1536" max="1536" width="6.5" style="116" customWidth="1"/>
    <col min="1537" max="1537" width="62.75" style="116" customWidth="1"/>
    <col min="1538" max="1538" width="0.875" style="116" customWidth="1"/>
    <col min="1539" max="1539" width="19.5" style="116" customWidth="1"/>
    <col min="1540" max="1540" width="18.25" style="116" customWidth="1"/>
    <col min="1541" max="1541" width="18.375" style="116" customWidth="1"/>
    <col min="1542" max="1542" width="38.25" style="116" customWidth="1"/>
    <col min="1543" max="1543" width="4" style="116" customWidth="1"/>
    <col min="1544" max="1791" width="14.25" style="116"/>
    <col min="1792" max="1792" width="6.5" style="116" customWidth="1"/>
    <col min="1793" max="1793" width="62.75" style="116" customWidth="1"/>
    <col min="1794" max="1794" width="0.875" style="116" customWidth="1"/>
    <col min="1795" max="1795" width="19.5" style="116" customWidth="1"/>
    <col min="1796" max="1796" width="18.25" style="116" customWidth="1"/>
    <col min="1797" max="1797" width="18.375" style="116" customWidth="1"/>
    <col min="1798" max="1798" width="38.25" style="116" customWidth="1"/>
    <col min="1799" max="1799" width="4" style="116" customWidth="1"/>
    <col min="1800" max="2047" width="14.25" style="116"/>
    <col min="2048" max="2048" width="6.5" style="116" customWidth="1"/>
    <col min="2049" max="2049" width="62.75" style="116" customWidth="1"/>
    <col min="2050" max="2050" width="0.875" style="116" customWidth="1"/>
    <col min="2051" max="2051" width="19.5" style="116" customWidth="1"/>
    <col min="2052" max="2052" width="18.25" style="116" customWidth="1"/>
    <col min="2053" max="2053" width="18.375" style="116" customWidth="1"/>
    <col min="2054" max="2054" width="38.25" style="116" customWidth="1"/>
    <col min="2055" max="2055" width="4" style="116" customWidth="1"/>
    <col min="2056" max="2303" width="14.25" style="116"/>
    <col min="2304" max="2304" width="6.5" style="116" customWidth="1"/>
    <col min="2305" max="2305" width="62.75" style="116" customWidth="1"/>
    <col min="2306" max="2306" width="0.875" style="116" customWidth="1"/>
    <col min="2307" max="2307" width="19.5" style="116" customWidth="1"/>
    <col min="2308" max="2308" width="18.25" style="116" customWidth="1"/>
    <col min="2309" max="2309" width="18.375" style="116" customWidth="1"/>
    <col min="2310" max="2310" width="38.25" style="116" customWidth="1"/>
    <col min="2311" max="2311" width="4" style="116" customWidth="1"/>
    <col min="2312" max="2559" width="14.25" style="116"/>
    <col min="2560" max="2560" width="6.5" style="116" customWidth="1"/>
    <col min="2561" max="2561" width="62.75" style="116" customWidth="1"/>
    <col min="2562" max="2562" width="0.875" style="116" customWidth="1"/>
    <col min="2563" max="2563" width="19.5" style="116" customWidth="1"/>
    <col min="2564" max="2564" width="18.25" style="116" customWidth="1"/>
    <col min="2565" max="2565" width="18.375" style="116" customWidth="1"/>
    <col min="2566" max="2566" width="38.25" style="116" customWidth="1"/>
    <col min="2567" max="2567" width="4" style="116" customWidth="1"/>
    <col min="2568" max="2815" width="14.25" style="116"/>
    <col min="2816" max="2816" width="6.5" style="116" customWidth="1"/>
    <col min="2817" max="2817" width="62.75" style="116" customWidth="1"/>
    <col min="2818" max="2818" width="0.875" style="116" customWidth="1"/>
    <col min="2819" max="2819" width="19.5" style="116" customWidth="1"/>
    <col min="2820" max="2820" width="18.25" style="116" customWidth="1"/>
    <col min="2821" max="2821" width="18.375" style="116" customWidth="1"/>
    <col min="2822" max="2822" width="38.25" style="116" customWidth="1"/>
    <col min="2823" max="2823" width="4" style="116" customWidth="1"/>
    <col min="2824" max="3071" width="14.25" style="116"/>
    <col min="3072" max="3072" width="6.5" style="116" customWidth="1"/>
    <col min="3073" max="3073" width="62.75" style="116" customWidth="1"/>
    <col min="3074" max="3074" width="0.875" style="116" customWidth="1"/>
    <col min="3075" max="3075" width="19.5" style="116" customWidth="1"/>
    <col min="3076" max="3076" width="18.25" style="116" customWidth="1"/>
    <col min="3077" max="3077" width="18.375" style="116" customWidth="1"/>
    <col min="3078" max="3078" width="38.25" style="116" customWidth="1"/>
    <col min="3079" max="3079" width="4" style="116" customWidth="1"/>
    <col min="3080" max="3327" width="14.25" style="116"/>
    <col min="3328" max="3328" width="6.5" style="116" customWidth="1"/>
    <col min="3329" max="3329" width="62.75" style="116" customWidth="1"/>
    <col min="3330" max="3330" width="0.875" style="116" customWidth="1"/>
    <col min="3331" max="3331" width="19.5" style="116" customWidth="1"/>
    <col min="3332" max="3332" width="18.25" style="116" customWidth="1"/>
    <col min="3333" max="3333" width="18.375" style="116" customWidth="1"/>
    <col min="3334" max="3334" width="38.25" style="116" customWidth="1"/>
    <col min="3335" max="3335" width="4" style="116" customWidth="1"/>
    <col min="3336" max="3583" width="14.25" style="116"/>
    <col min="3584" max="3584" width="6.5" style="116" customWidth="1"/>
    <col min="3585" max="3585" width="62.75" style="116" customWidth="1"/>
    <col min="3586" max="3586" width="0.875" style="116" customWidth="1"/>
    <col min="3587" max="3587" width="19.5" style="116" customWidth="1"/>
    <col min="3588" max="3588" width="18.25" style="116" customWidth="1"/>
    <col min="3589" max="3589" width="18.375" style="116" customWidth="1"/>
    <col min="3590" max="3590" width="38.25" style="116" customWidth="1"/>
    <col min="3591" max="3591" width="4" style="116" customWidth="1"/>
    <col min="3592" max="3839" width="14.25" style="116"/>
    <col min="3840" max="3840" width="6.5" style="116" customWidth="1"/>
    <col min="3841" max="3841" width="62.75" style="116" customWidth="1"/>
    <col min="3842" max="3842" width="0.875" style="116" customWidth="1"/>
    <col min="3843" max="3843" width="19.5" style="116" customWidth="1"/>
    <col min="3844" max="3844" width="18.25" style="116" customWidth="1"/>
    <col min="3845" max="3845" width="18.375" style="116" customWidth="1"/>
    <col min="3846" max="3846" width="38.25" style="116" customWidth="1"/>
    <col min="3847" max="3847" width="4" style="116" customWidth="1"/>
    <col min="3848" max="4095" width="14.25" style="116"/>
    <col min="4096" max="4096" width="6.5" style="116" customWidth="1"/>
    <col min="4097" max="4097" width="62.75" style="116" customWidth="1"/>
    <col min="4098" max="4098" width="0.875" style="116" customWidth="1"/>
    <col min="4099" max="4099" width="19.5" style="116" customWidth="1"/>
    <col min="4100" max="4100" width="18.25" style="116" customWidth="1"/>
    <col min="4101" max="4101" width="18.375" style="116" customWidth="1"/>
    <col min="4102" max="4102" width="38.25" style="116" customWidth="1"/>
    <col min="4103" max="4103" width="4" style="116" customWidth="1"/>
    <col min="4104" max="4351" width="14.25" style="116"/>
    <col min="4352" max="4352" width="6.5" style="116" customWidth="1"/>
    <col min="4353" max="4353" width="62.75" style="116" customWidth="1"/>
    <col min="4354" max="4354" width="0.875" style="116" customWidth="1"/>
    <col min="4355" max="4355" width="19.5" style="116" customWidth="1"/>
    <col min="4356" max="4356" width="18.25" style="116" customWidth="1"/>
    <col min="4357" max="4357" width="18.375" style="116" customWidth="1"/>
    <col min="4358" max="4358" width="38.25" style="116" customWidth="1"/>
    <col min="4359" max="4359" width="4" style="116" customWidth="1"/>
    <col min="4360" max="4607" width="14.25" style="116"/>
    <col min="4608" max="4608" width="6.5" style="116" customWidth="1"/>
    <col min="4609" max="4609" width="62.75" style="116" customWidth="1"/>
    <col min="4610" max="4610" width="0.875" style="116" customWidth="1"/>
    <col min="4611" max="4611" width="19.5" style="116" customWidth="1"/>
    <col min="4612" max="4612" width="18.25" style="116" customWidth="1"/>
    <col min="4613" max="4613" width="18.375" style="116" customWidth="1"/>
    <col min="4614" max="4614" width="38.25" style="116" customWidth="1"/>
    <col min="4615" max="4615" width="4" style="116" customWidth="1"/>
    <col min="4616" max="4863" width="14.25" style="116"/>
    <col min="4864" max="4864" width="6.5" style="116" customWidth="1"/>
    <col min="4865" max="4865" width="62.75" style="116" customWidth="1"/>
    <col min="4866" max="4866" width="0.875" style="116" customWidth="1"/>
    <col min="4867" max="4867" width="19.5" style="116" customWidth="1"/>
    <col min="4868" max="4868" width="18.25" style="116" customWidth="1"/>
    <col min="4869" max="4869" width="18.375" style="116" customWidth="1"/>
    <col min="4870" max="4870" width="38.25" style="116" customWidth="1"/>
    <col min="4871" max="4871" width="4" style="116" customWidth="1"/>
    <col min="4872" max="5119" width="14.25" style="116"/>
    <col min="5120" max="5120" width="6.5" style="116" customWidth="1"/>
    <col min="5121" max="5121" width="62.75" style="116" customWidth="1"/>
    <col min="5122" max="5122" width="0.875" style="116" customWidth="1"/>
    <col min="5123" max="5123" width="19.5" style="116" customWidth="1"/>
    <col min="5124" max="5124" width="18.25" style="116" customWidth="1"/>
    <col min="5125" max="5125" width="18.375" style="116" customWidth="1"/>
    <col min="5126" max="5126" width="38.25" style="116" customWidth="1"/>
    <col min="5127" max="5127" width="4" style="116" customWidth="1"/>
    <col min="5128" max="5375" width="14.25" style="116"/>
    <col min="5376" max="5376" width="6.5" style="116" customWidth="1"/>
    <col min="5377" max="5377" width="62.75" style="116" customWidth="1"/>
    <col min="5378" max="5378" width="0.875" style="116" customWidth="1"/>
    <col min="5379" max="5379" width="19.5" style="116" customWidth="1"/>
    <col min="5380" max="5380" width="18.25" style="116" customWidth="1"/>
    <col min="5381" max="5381" width="18.375" style="116" customWidth="1"/>
    <col min="5382" max="5382" width="38.25" style="116" customWidth="1"/>
    <col min="5383" max="5383" width="4" style="116" customWidth="1"/>
    <col min="5384" max="5631" width="14.25" style="116"/>
    <col min="5632" max="5632" width="6.5" style="116" customWidth="1"/>
    <col min="5633" max="5633" width="62.75" style="116" customWidth="1"/>
    <col min="5634" max="5634" width="0.875" style="116" customWidth="1"/>
    <col min="5635" max="5635" width="19.5" style="116" customWidth="1"/>
    <col min="5636" max="5636" width="18.25" style="116" customWidth="1"/>
    <col min="5637" max="5637" width="18.375" style="116" customWidth="1"/>
    <col min="5638" max="5638" width="38.25" style="116" customWidth="1"/>
    <col min="5639" max="5639" width="4" style="116" customWidth="1"/>
    <col min="5640" max="5887" width="14.25" style="116"/>
    <col min="5888" max="5888" width="6.5" style="116" customWidth="1"/>
    <col min="5889" max="5889" width="62.75" style="116" customWidth="1"/>
    <col min="5890" max="5890" width="0.875" style="116" customWidth="1"/>
    <col min="5891" max="5891" width="19.5" style="116" customWidth="1"/>
    <col min="5892" max="5892" width="18.25" style="116" customWidth="1"/>
    <col min="5893" max="5893" width="18.375" style="116" customWidth="1"/>
    <col min="5894" max="5894" width="38.25" style="116" customWidth="1"/>
    <col min="5895" max="5895" width="4" style="116" customWidth="1"/>
    <col min="5896" max="6143" width="14.25" style="116"/>
    <col min="6144" max="6144" width="6.5" style="116" customWidth="1"/>
    <col min="6145" max="6145" width="62.75" style="116" customWidth="1"/>
    <col min="6146" max="6146" width="0.875" style="116" customWidth="1"/>
    <col min="6147" max="6147" width="19.5" style="116" customWidth="1"/>
    <col min="6148" max="6148" width="18.25" style="116" customWidth="1"/>
    <col min="6149" max="6149" width="18.375" style="116" customWidth="1"/>
    <col min="6150" max="6150" width="38.25" style="116" customWidth="1"/>
    <col min="6151" max="6151" width="4" style="116" customWidth="1"/>
    <col min="6152" max="6399" width="14.25" style="116"/>
    <col min="6400" max="6400" width="6.5" style="116" customWidth="1"/>
    <col min="6401" max="6401" width="62.75" style="116" customWidth="1"/>
    <col min="6402" max="6402" width="0.875" style="116" customWidth="1"/>
    <col min="6403" max="6403" width="19.5" style="116" customWidth="1"/>
    <col min="6404" max="6404" width="18.25" style="116" customWidth="1"/>
    <col min="6405" max="6405" width="18.375" style="116" customWidth="1"/>
    <col min="6406" max="6406" width="38.25" style="116" customWidth="1"/>
    <col min="6407" max="6407" width="4" style="116" customWidth="1"/>
    <col min="6408" max="6655" width="14.25" style="116"/>
    <col min="6656" max="6656" width="6.5" style="116" customWidth="1"/>
    <col min="6657" max="6657" width="62.75" style="116" customWidth="1"/>
    <col min="6658" max="6658" width="0.875" style="116" customWidth="1"/>
    <col min="6659" max="6659" width="19.5" style="116" customWidth="1"/>
    <col min="6660" max="6660" width="18.25" style="116" customWidth="1"/>
    <col min="6661" max="6661" width="18.375" style="116" customWidth="1"/>
    <col min="6662" max="6662" width="38.25" style="116" customWidth="1"/>
    <col min="6663" max="6663" width="4" style="116" customWidth="1"/>
    <col min="6664" max="6911" width="14.25" style="116"/>
    <col min="6912" max="6912" width="6.5" style="116" customWidth="1"/>
    <col min="6913" max="6913" width="62.75" style="116" customWidth="1"/>
    <col min="6914" max="6914" width="0.875" style="116" customWidth="1"/>
    <col min="6915" max="6915" width="19.5" style="116" customWidth="1"/>
    <col min="6916" max="6916" width="18.25" style="116" customWidth="1"/>
    <col min="6917" max="6917" width="18.375" style="116" customWidth="1"/>
    <col min="6918" max="6918" width="38.25" style="116" customWidth="1"/>
    <col min="6919" max="6919" width="4" style="116" customWidth="1"/>
    <col min="6920" max="7167" width="14.25" style="116"/>
    <col min="7168" max="7168" width="6.5" style="116" customWidth="1"/>
    <col min="7169" max="7169" width="62.75" style="116" customWidth="1"/>
    <col min="7170" max="7170" width="0.875" style="116" customWidth="1"/>
    <col min="7171" max="7171" width="19.5" style="116" customWidth="1"/>
    <col min="7172" max="7172" width="18.25" style="116" customWidth="1"/>
    <col min="7173" max="7173" width="18.375" style="116" customWidth="1"/>
    <col min="7174" max="7174" width="38.25" style="116" customWidth="1"/>
    <col min="7175" max="7175" width="4" style="116" customWidth="1"/>
    <col min="7176" max="7423" width="14.25" style="116"/>
    <col min="7424" max="7424" width="6.5" style="116" customWidth="1"/>
    <col min="7425" max="7425" width="62.75" style="116" customWidth="1"/>
    <col min="7426" max="7426" width="0.875" style="116" customWidth="1"/>
    <col min="7427" max="7427" width="19.5" style="116" customWidth="1"/>
    <col min="7428" max="7428" width="18.25" style="116" customWidth="1"/>
    <col min="7429" max="7429" width="18.375" style="116" customWidth="1"/>
    <col min="7430" max="7430" width="38.25" style="116" customWidth="1"/>
    <col min="7431" max="7431" width="4" style="116" customWidth="1"/>
    <col min="7432" max="7679" width="14.25" style="116"/>
    <col min="7680" max="7680" width="6.5" style="116" customWidth="1"/>
    <col min="7681" max="7681" width="62.75" style="116" customWidth="1"/>
    <col min="7682" max="7682" width="0.875" style="116" customWidth="1"/>
    <col min="7683" max="7683" width="19.5" style="116" customWidth="1"/>
    <col min="7684" max="7684" width="18.25" style="116" customWidth="1"/>
    <col min="7685" max="7685" width="18.375" style="116" customWidth="1"/>
    <col min="7686" max="7686" width="38.25" style="116" customWidth="1"/>
    <col min="7687" max="7687" width="4" style="116" customWidth="1"/>
    <col min="7688" max="7935" width="14.25" style="116"/>
    <col min="7936" max="7936" width="6.5" style="116" customWidth="1"/>
    <col min="7937" max="7937" width="62.75" style="116" customWidth="1"/>
    <col min="7938" max="7938" width="0.875" style="116" customWidth="1"/>
    <col min="7939" max="7939" width="19.5" style="116" customWidth="1"/>
    <col min="7940" max="7940" width="18.25" style="116" customWidth="1"/>
    <col min="7941" max="7941" width="18.375" style="116" customWidth="1"/>
    <col min="7942" max="7942" width="38.25" style="116" customWidth="1"/>
    <col min="7943" max="7943" width="4" style="116" customWidth="1"/>
    <col min="7944" max="8191" width="14.25" style="116"/>
    <col min="8192" max="8192" width="6.5" style="116" customWidth="1"/>
    <col min="8193" max="8193" width="62.75" style="116" customWidth="1"/>
    <col min="8194" max="8194" width="0.875" style="116" customWidth="1"/>
    <col min="8195" max="8195" width="19.5" style="116" customWidth="1"/>
    <col min="8196" max="8196" width="18.25" style="116" customWidth="1"/>
    <col min="8197" max="8197" width="18.375" style="116" customWidth="1"/>
    <col min="8198" max="8198" width="38.25" style="116" customWidth="1"/>
    <col min="8199" max="8199" width="4" style="116" customWidth="1"/>
    <col min="8200" max="8447" width="14.25" style="116"/>
    <col min="8448" max="8448" width="6.5" style="116" customWidth="1"/>
    <col min="8449" max="8449" width="62.75" style="116" customWidth="1"/>
    <col min="8450" max="8450" width="0.875" style="116" customWidth="1"/>
    <col min="8451" max="8451" width="19.5" style="116" customWidth="1"/>
    <col min="8452" max="8452" width="18.25" style="116" customWidth="1"/>
    <col min="8453" max="8453" width="18.375" style="116" customWidth="1"/>
    <col min="8454" max="8454" width="38.25" style="116" customWidth="1"/>
    <col min="8455" max="8455" width="4" style="116" customWidth="1"/>
    <col min="8456" max="8703" width="14.25" style="116"/>
    <col min="8704" max="8704" width="6.5" style="116" customWidth="1"/>
    <col min="8705" max="8705" width="62.75" style="116" customWidth="1"/>
    <col min="8706" max="8706" width="0.875" style="116" customWidth="1"/>
    <col min="8707" max="8707" width="19.5" style="116" customWidth="1"/>
    <col min="8708" max="8708" width="18.25" style="116" customWidth="1"/>
    <col min="8709" max="8709" width="18.375" style="116" customWidth="1"/>
    <col min="8710" max="8710" width="38.25" style="116" customWidth="1"/>
    <col min="8711" max="8711" width="4" style="116" customWidth="1"/>
    <col min="8712" max="8959" width="14.25" style="116"/>
    <col min="8960" max="8960" width="6.5" style="116" customWidth="1"/>
    <col min="8961" max="8961" width="62.75" style="116" customWidth="1"/>
    <col min="8962" max="8962" width="0.875" style="116" customWidth="1"/>
    <col min="8963" max="8963" width="19.5" style="116" customWidth="1"/>
    <col min="8964" max="8964" width="18.25" style="116" customWidth="1"/>
    <col min="8965" max="8965" width="18.375" style="116" customWidth="1"/>
    <col min="8966" max="8966" width="38.25" style="116" customWidth="1"/>
    <col min="8967" max="8967" width="4" style="116" customWidth="1"/>
    <col min="8968" max="9215" width="14.25" style="116"/>
    <col min="9216" max="9216" width="6.5" style="116" customWidth="1"/>
    <col min="9217" max="9217" width="62.75" style="116" customWidth="1"/>
    <col min="9218" max="9218" width="0.875" style="116" customWidth="1"/>
    <col min="9219" max="9219" width="19.5" style="116" customWidth="1"/>
    <col min="9220" max="9220" width="18.25" style="116" customWidth="1"/>
    <col min="9221" max="9221" width="18.375" style="116" customWidth="1"/>
    <col min="9222" max="9222" width="38.25" style="116" customWidth="1"/>
    <col min="9223" max="9223" width="4" style="116" customWidth="1"/>
    <col min="9224" max="9471" width="14.25" style="116"/>
    <col min="9472" max="9472" width="6.5" style="116" customWidth="1"/>
    <col min="9473" max="9473" width="62.75" style="116" customWidth="1"/>
    <col min="9474" max="9474" width="0.875" style="116" customWidth="1"/>
    <col min="9475" max="9475" width="19.5" style="116" customWidth="1"/>
    <col min="9476" max="9476" width="18.25" style="116" customWidth="1"/>
    <col min="9477" max="9477" width="18.375" style="116" customWidth="1"/>
    <col min="9478" max="9478" width="38.25" style="116" customWidth="1"/>
    <col min="9479" max="9479" width="4" style="116" customWidth="1"/>
    <col min="9480" max="9727" width="14.25" style="116"/>
    <col min="9728" max="9728" width="6.5" style="116" customWidth="1"/>
    <col min="9729" max="9729" width="62.75" style="116" customWidth="1"/>
    <col min="9730" max="9730" width="0.875" style="116" customWidth="1"/>
    <col min="9731" max="9731" width="19.5" style="116" customWidth="1"/>
    <col min="9732" max="9732" width="18.25" style="116" customWidth="1"/>
    <col min="9733" max="9733" width="18.375" style="116" customWidth="1"/>
    <col min="9734" max="9734" width="38.25" style="116" customWidth="1"/>
    <col min="9735" max="9735" width="4" style="116" customWidth="1"/>
    <col min="9736" max="9983" width="14.25" style="116"/>
    <col min="9984" max="9984" width="6.5" style="116" customWidth="1"/>
    <col min="9985" max="9985" width="62.75" style="116" customWidth="1"/>
    <col min="9986" max="9986" width="0.875" style="116" customWidth="1"/>
    <col min="9987" max="9987" width="19.5" style="116" customWidth="1"/>
    <col min="9988" max="9988" width="18.25" style="116" customWidth="1"/>
    <col min="9989" max="9989" width="18.375" style="116" customWidth="1"/>
    <col min="9990" max="9990" width="38.25" style="116" customWidth="1"/>
    <col min="9991" max="9991" width="4" style="116" customWidth="1"/>
    <col min="9992" max="10239" width="14.25" style="116"/>
    <col min="10240" max="10240" width="6.5" style="116" customWidth="1"/>
    <col min="10241" max="10241" width="62.75" style="116" customWidth="1"/>
    <col min="10242" max="10242" width="0.875" style="116" customWidth="1"/>
    <col min="10243" max="10243" width="19.5" style="116" customWidth="1"/>
    <col min="10244" max="10244" width="18.25" style="116" customWidth="1"/>
    <col min="10245" max="10245" width="18.375" style="116" customWidth="1"/>
    <col min="10246" max="10246" width="38.25" style="116" customWidth="1"/>
    <col min="10247" max="10247" width="4" style="116" customWidth="1"/>
    <col min="10248" max="10495" width="14.25" style="116"/>
    <col min="10496" max="10496" width="6.5" style="116" customWidth="1"/>
    <col min="10497" max="10497" width="62.75" style="116" customWidth="1"/>
    <col min="10498" max="10498" width="0.875" style="116" customWidth="1"/>
    <col min="10499" max="10499" width="19.5" style="116" customWidth="1"/>
    <col min="10500" max="10500" width="18.25" style="116" customWidth="1"/>
    <col min="10501" max="10501" width="18.375" style="116" customWidth="1"/>
    <col min="10502" max="10502" width="38.25" style="116" customWidth="1"/>
    <col min="10503" max="10503" width="4" style="116" customWidth="1"/>
    <col min="10504" max="10751" width="14.25" style="116"/>
    <col min="10752" max="10752" width="6.5" style="116" customWidth="1"/>
    <col min="10753" max="10753" width="62.75" style="116" customWidth="1"/>
    <col min="10754" max="10754" width="0.875" style="116" customWidth="1"/>
    <col min="10755" max="10755" width="19.5" style="116" customWidth="1"/>
    <col min="10756" max="10756" width="18.25" style="116" customWidth="1"/>
    <col min="10757" max="10757" width="18.375" style="116" customWidth="1"/>
    <col min="10758" max="10758" width="38.25" style="116" customWidth="1"/>
    <col min="10759" max="10759" width="4" style="116" customWidth="1"/>
    <col min="10760" max="11007" width="14.25" style="116"/>
    <col min="11008" max="11008" width="6.5" style="116" customWidth="1"/>
    <col min="11009" max="11009" width="62.75" style="116" customWidth="1"/>
    <col min="11010" max="11010" width="0.875" style="116" customWidth="1"/>
    <col min="11011" max="11011" width="19.5" style="116" customWidth="1"/>
    <col min="11012" max="11012" width="18.25" style="116" customWidth="1"/>
    <col min="11013" max="11013" width="18.375" style="116" customWidth="1"/>
    <col min="11014" max="11014" width="38.25" style="116" customWidth="1"/>
    <col min="11015" max="11015" width="4" style="116" customWidth="1"/>
    <col min="11016" max="11263" width="14.25" style="116"/>
    <col min="11264" max="11264" width="6.5" style="116" customWidth="1"/>
    <col min="11265" max="11265" width="62.75" style="116" customWidth="1"/>
    <col min="11266" max="11266" width="0.875" style="116" customWidth="1"/>
    <col min="11267" max="11267" width="19.5" style="116" customWidth="1"/>
    <col min="11268" max="11268" width="18.25" style="116" customWidth="1"/>
    <col min="11269" max="11269" width="18.375" style="116" customWidth="1"/>
    <col min="11270" max="11270" width="38.25" style="116" customWidth="1"/>
    <col min="11271" max="11271" width="4" style="116" customWidth="1"/>
    <col min="11272" max="11519" width="14.25" style="116"/>
    <col min="11520" max="11520" width="6.5" style="116" customWidth="1"/>
    <col min="11521" max="11521" width="62.75" style="116" customWidth="1"/>
    <col min="11522" max="11522" width="0.875" style="116" customWidth="1"/>
    <col min="11523" max="11523" width="19.5" style="116" customWidth="1"/>
    <col min="11524" max="11524" width="18.25" style="116" customWidth="1"/>
    <col min="11525" max="11525" width="18.375" style="116" customWidth="1"/>
    <col min="11526" max="11526" width="38.25" style="116" customWidth="1"/>
    <col min="11527" max="11527" width="4" style="116" customWidth="1"/>
    <col min="11528" max="11775" width="14.25" style="116"/>
    <col min="11776" max="11776" width="6.5" style="116" customWidth="1"/>
    <col min="11777" max="11777" width="62.75" style="116" customWidth="1"/>
    <col min="11778" max="11778" width="0.875" style="116" customWidth="1"/>
    <col min="11779" max="11779" width="19.5" style="116" customWidth="1"/>
    <col min="11780" max="11780" width="18.25" style="116" customWidth="1"/>
    <col min="11781" max="11781" width="18.375" style="116" customWidth="1"/>
    <col min="11782" max="11782" width="38.25" style="116" customWidth="1"/>
    <col min="11783" max="11783" width="4" style="116" customWidth="1"/>
    <col min="11784" max="12031" width="14.25" style="116"/>
    <col min="12032" max="12032" width="6.5" style="116" customWidth="1"/>
    <col min="12033" max="12033" width="62.75" style="116" customWidth="1"/>
    <col min="12034" max="12034" width="0.875" style="116" customWidth="1"/>
    <col min="12035" max="12035" width="19.5" style="116" customWidth="1"/>
    <col min="12036" max="12036" width="18.25" style="116" customWidth="1"/>
    <col min="12037" max="12037" width="18.375" style="116" customWidth="1"/>
    <col min="12038" max="12038" width="38.25" style="116" customWidth="1"/>
    <col min="12039" max="12039" width="4" style="116" customWidth="1"/>
    <col min="12040" max="12287" width="14.25" style="116"/>
    <col min="12288" max="12288" width="6.5" style="116" customWidth="1"/>
    <col min="12289" max="12289" width="62.75" style="116" customWidth="1"/>
    <col min="12290" max="12290" width="0.875" style="116" customWidth="1"/>
    <col min="12291" max="12291" width="19.5" style="116" customWidth="1"/>
    <col min="12292" max="12292" width="18.25" style="116" customWidth="1"/>
    <col min="12293" max="12293" width="18.375" style="116" customWidth="1"/>
    <col min="12294" max="12294" width="38.25" style="116" customWidth="1"/>
    <col min="12295" max="12295" width="4" style="116" customWidth="1"/>
    <col min="12296" max="12543" width="14.25" style="116"/>
    <col min="12544" max="12544" width="6.5" style="116" customWidth="1"/>
    <col min="12545" max="12545" width="62.75" style="116" customWidth="1"/>
    <col min="12546" max="12546" width="0.875" style="116" customWidth="1"/>
    <col min="12547" max="12547" width="19.5" style="116" customWidth="1"/>
    <col min="12548" max="12548" width="18.25" style="116" customWidth="1"/>
    <col min="12549" max="12549" width="18.375" style="116" customWidth="1"/>
    <col min="12550" max="12550" width="38.25" style="116" customWidth="1"/>
    <col min="12551" max="12551" width="4" style="116" customWidth="1"/>
    <col min="12552" max="12799" width="14.25" style="116"/>
    <col min="12800" max="12800" width="6.5" style="116" customWidth="1"/>
    <col min="12801" max="12801" width="62.75" style="116" customWidth="1"/>
    <col min="12802" max="12802" width="0.875" style="116" customWidth="1"/>
    <col min="12803" max="12803" width="19.5" style="116" customWidth="1"/>
    <col min="12804" max="12804" width="18.25" style="116" customWidth="1"/>
    <col min="12805" max="12805" width="18.375" style="116" customWidth="1"/>
    <col min="12806" max="12806" width="38.25" style="116" customWidth="1"/>
    <col min="12807" max="12807" width="4" style="116" customWidth="1"/>
    <col min="12808" max="13055" width="14.25" style="116"/>
    <col min="13056" max="13056" width="6.5" style="116" customWidth="1"/>
    <col min="13057" max="13057" width="62.75" style="116" customWidth="1"/>
    <col min="13058" max="13058" width="0.875" style="116" customWidth="1"/>
    <col min="13059" max="13059" width="19.5" style="116" customWidth="1"/>
    <col min="13060" max="13060" width="18.25" style="116" customWidth="1"/>
    <col min="13061" max="13061" width="18.375" style="116" customWidth="1"/>
    <col min="13062" max="13062" width="38.25" style="116" customWidth="1"/>
    <col min="13063" max="13063" width="4" style="116" customWidth="1"/>
    <col min="13064" max="13311" width="14.25" style="116"/>
    <col min="13312" max="13312" width="6.5" style="116" customWidth="1"/>
    <col min="13313" max="13313" width="62.75" style="116" customWidth="1"/>
    <col min="13314" max="13314" width="0.875" style="116" customWidth="1"/>
    <col min="13315" max="13315" width="19.5" style="116" customWidth="1"/>
    <col min="13316" max="13316" width="18.25" style="116" customWidth="1"/>
    <col min="13317" max="13317" width="18.375" style="116" customWidth="1"/>
    <col min="13318" max="13318" width="38.25" style="116" customWidth="1"/>
    <col min="13319" max="13319" width="4" style="116" customWidth="1"/>
    <col min="13320" max="13567" width="14.25" style="116"/>
    <col min="13568" max="13568" width="6.5" style="116" customWidth="1"/>
    <col min="13569" max="13569" width="62.75" style="116" customWidth="1"/>
    <col min="13570" max="13570" width="0.875" style="116" customWidth="1"/>
    <col min="13571" max="13571" width="19.5" style="116" customWidth="1"/>
    <col min="13572" max="13572" width="18.25" style="116" customWidth="1"/>
    <col min="13573" max="13573" width="18.375" style="116" customWidth="1"/>
    <col min="13574" max="13574" width="38.25" style="116" customWidth="1"/>
    <col min="13575" max="13575" width="4" style="116" customWidth="1"/>
    <col min="13576" max="13823" width="14.25" style="116"/>
    <col min="13824" max="13824" width="6.5" style="116" customWidth="1"/>
    <col min="13825" max="13825" width="62.75" style="116" customWidth="1"/>
    <col min="13826" max="13826" width="0.875" style="116" customWidth="1"/>
    <col min="13827" max="13827" width="19.5" style="116" customWidth="1"/>
    <col min="13828" max="13828" width="18.25" style="116" customWidth="1"/>
    <col min="13829" max="13829" width="18.375" style="116" customWidth="1"/>
    <col min="13830" max="13830" width="38.25" style="116" customWidth="1"/>
    <col min="13831" max="13831" width="4" style="116" customWidth="1"/>
    <col min="13832" max="14079" width="14.25" style="116"/>
    <col min="14080" max="14080" width="6.5" style="116" customWidth="1"/>
    <col min="14081" max="14081" width="62.75" style="116" customWidth="1"/>
    <col min="14082" max="14082" width="0.875" style="116" customWidth="1"/>
    <col min="14083" max="14083" width="19.5" style="116" customWidth="1"/>
    <col min="14084" max="14084" width="18.25" style="116" customWidth="1"/>
    <col min="14085" max="14085" width="18.375" style="116" customWidth="1"/>
    <col min="14086" max="14086" width="38.25" style="116" customWidth="1"/>
    <col min="14087" max="14087" width="4" style="116" customWidth="1"/>
    <col min="14088" max="14335" width="14.25" style="116"/>
    <col min="14336" max="14336" width="6.5" style="116" customWidth="1"/>
    <col min="14337" max="14337" width="62.75" style="116" customWidth="1"/>
    <col min="14338" max="14338" width="0.875" style="116" customWidth="1"/>
    <col min="14339" max="14339" width="19.5" style="116" customWidth="1"/>
    <col min="14340" max="14340" width="18.25" style="116" customWidth="1"/>
    <col min="14341" max="14341" width="18.375" style="116" customWidth="1"/>
    <col min="14342" max="14342" width="38.25" style="116" customWidth="1"/>
    <col min="14343" max="14343" width="4" style="116" customWidth="1"/>
    <col min="14344" max="14591" width="14.25" style="116"/>
    <col min="14592" max="14592" width="6.5" style="116" customWidth="1"/>
    <col min="14593" max="14593" width="62.75" style="116" customWidth="1"/>
    <col min="14594" max="14594" width="0.875" style="116" customWidth="1"/>
    <col min="14595" max="14595" width="19.5" style="116" customWidth="1"/>
    <col min="14596" max="14596" width="18.25" style="116" customWidth="1"/>
    <col min="14597" max="14597" width="18.375" style="116" customWidth="1"/>
    <col min="14598" max="14598" width="38.25" style="116" customWidth="1"/>
    <col min="14599" max="14599" width="4" style="116" customWidth="1"/>
    <col min="14600" max="14847" width="14.25" style="116"/>
    <col min="14848" max="14848" width="6.5" style="116" customWidth="1"/>
    <col min="14849" max="14849" width="62.75" style="116" customWidth="1"/>
    <col min="14850" max="14850" width="0.875" style="116" customWidth="1"/>
    <col min="14851" max="14851" width="19.5" style="116" customWidth="1"/>
    <col min="14852" max="14852" width="18.25" style="116" customWidth="1"/>
    <col min="14853" max="14853" width="18.375" style="116" customWidth="1"/>
    <col min="14854" max="14854" width="38.25" style="116" customWidth="1"/>
    <col min="14855" max="14855" width="4" style="116" customWidth="1"/>
    <col min="14856" max="15103" width="14.25" style="116"/>
    <col min="15104" max="15104" width="6.5" style="116" customWidth="1"/>
    <col min="15105" max="15105" width="62.75" style="116" customWidth="1"/>
    <col min="15106" max="15106" width="0.875" style="116" customWidth="1"/>
    <col min="15107" max="15107" width="19.5" style="116" customWidth="1"/>
    <col min="15108" max="15108" width="18.25" style="116" customWidth="1"/>
    <col min="15109" max="15109" width="18.375" style="116" customWidth="1"/>
    <col min="15110" max="15110" width="38.25" style="116" customWidth="1"/>
    <col min="15111" max="15111" width="4" style="116" customWidth="1"/>
    <col min="15112" max="15359" width="14.25" style="116"/>
    <col min="15360" max="15360" width="6.5" style="116" customWidth="1"/>
    <col min="15361" max="15361" width="62.75" style="116" customWidth="1"/>
    <col min="15362" max="15362" width="0.875" style="116" customWidth="1"/>
    <col min="15363" max="15363" width="19.5" style="116" customWidth="1"/>
    <col min="15364" max="15364" width="18.25" style="116" customWidth="1"/>
    <col min="15365" max="15365" width="18.375" style="116" customWidth="1"/>
    <col min="15366" max="15366" width="38.25" style="116" customWidth="1"/>
    <col min="15367" max="15367" width="4" style="116" customWidth="1"/>
    <col min="15368" max="15615" width="14.25" style="116"/>
    <col min="15616" max="15616" width="6.5" style="116" customWidth="1"/>
    <col min="15617" max="15617" width="62.75" style="116" customWidth="1"/>
    <col min="15618" max="15618" width="0.875" style="116" customWidth="1"/>
    <col min="15619" max="15619" width="19.5" style="116" customWidth="1"/>
    <col min="15620" max="15620" width="18.25" style="116" customWidth="1"/>
    <col min="15621" max="15621" width="18.375" style="116" customWidth="1"/>
    <col min="15622" max="15622" width="38.25" style="116" customWidth="1"/>
    <col min="15623" max="15623" width="4" style="116" customWidth="1"/>
    <col min="15624" max="15871" width="14.25" style="116"/>
    <col min="15872" max="15872" width="6.5" style="116" customWidth="1"/>
    <col min="15873" max="15873" width="62.75" style="116" customWidth="1"/>
    <col min="15874" max="15874" width="0.875" style="116" customWidth="1"/>
    <col min="15875" max="15875" width="19.5" style="116" customWidth="1"/>
    <col min="15876" max="15876" width="18.25" style="116" customWidth="1"/>
    <col min="15877" max="15877" width="18.375" style="116" customWidth="1"/>
    <col min="15878" max="15878" width="38.25" style="116" customWidth="1"/>
    <col min="15879" max="15879" width="4" style="116" customWidth="1"/>
    <col min="15880" max="16127" width="14.25" style="116"/>
    <col min="16128" max="16128" width="6.5" style="116" customWidth="1"/>
    <col min="16129" max="16129" width="62.75" style="116" customWidth="1"/>
    <col min="16130" max="16130" width="0.875" style="116" customWidth="1"/>
    <col min="16131" max="16131" width="19.5" style="116" customWidth="1"/>
    <col min="16132" max="16132" width="18.25" style="116" customWidth="1"/>
    <col min="16133" max="16133" width="18.375" style="116" customWidth="1"/>
    <col min="16134" max="16134" width="38.25" style="116" customWidth="1"/>
    <col min="16135" max="16135" width="4" style="116" customWidth="1"/>
    <col min="16136" max="16384" width="14.25" style="116"/>
  </cols>
  <sheetData>
    <row r="1" spans="1:10">
      <c r="B1" s="116" t="s">
        <v>146</v>
      </c>
      <c r="E1" s="117"/>
      <c r="F1" s="118"/>
    </row>
    <row r="2" spans="1:10">
      <c r="A2" s="76"/>
      <c r="B2" s="117" t="s">
        <v>166</v>
      </c>
      <c r="E2" s="119"/>
    </row>
    <row r="3" spans="1:10" ht="0.75" hidden="1" customHeight="1" thickBot="1">
      <c r="A3" s="120"/>
    </row>
    <row r="4" spans="1:10" hidden="1"/>
    <row r="5" spans="1:10" hidden="1"/>
    <row r="6" spans="1:10" ht="68.25" customHeight="1">
      <c r="A6" s="169" t="s">
        <v>287</v>
      </c>
      <c r="B6" s="170"/>
      <c r="C6" s="170"/>
      <c r="D6" s="170"/>
      <c r="E6" s="170"/>
      <c r="F6" s="170"/>
      <c r="G6" s="121"/>
      <c r="H6" s="121"/>
      <c r="I6" s="121"/>
      <c r="J6" s="121"/>
    </row>
    <row r="7" spans="1:10">
      <c r="A7" s="171" t="s">
        <v>147</v>
      </c>
      <c r="B7" s="171"/>
      <c r="C7" s="171"/>
      <c r="D7" s="171"/>
      <c r="E7" s="171"/>
      <c r="F7" s="171"/>
    </row>
    <row r="8" spans="1:10" ht="13.5" thickBot="1"/>
    <row r="9" spans="1:10">
      <c r="A9" s="172" t="s">
        <v>1</v>
      </c>
      <c r="B9" s="175" t="s">
        <v>2</v>
      </c>
      <c r="C9" s="178" t="s">
        <v>148</v>
      </c>
      <c r="D9" s="181" t="s">
        <v>149</v>
      </c>
      <c r="E9" s="184" t="s">
        <v>150</v>
      </c>
      <c r="F9" s="187" t="s">
        <v>151</v>
      </c>
    </row>
    <row r="10" spans="1:10">
      <c r="A10" s="173"/>
      <c r="B10" s="176"/>
      <c r="C10" s="179"/>
      <c r="D10" s="182" t="s">
        <v>152</v>
      </c>
      <c r="E10" s="185"/>
      <c r="F10" s="188"/>
    </row>
    <row r="11" spans="1:10" ht="32.25" customHeight="1" thickBot="1">
      <c r="A11" s="174"/>
      <c r="B11" s="177"/>
      <c r="C11" s="180"/>
      <c r="D11" s="183" t="s">
        <v>153</v>
      </c>
      <c r="E11" s="186"/>
      <c r="F11" s="189"/>
    </row>
    <row r="12" spans="1:10" ht="13.5" thickBot="1">
      <c r="A12" s="122" t="s">
        <v>111</v>
      </c>
      <c r="B12" s="123" t="s">
        <v>112</v>
      </c>
      <c r="C12" s="124" t="s">
        <v>113</v>
      </c>
      <c r="D12" s="125" t="s">
        <v>114</v>
      </c>
      <c r="E12" s="126">
        <v>5</v>
      </c>
      <c r="F12" s="127"/>
    </row>
    <row r="13" spans="1:10" ht="20.100000000000001" customHeight="1">
      <c r="A13" s="128" t="s">
        <v>154</v>
      </c>
      <c r="B13" s="129" t="s">
        <v>155</v>
      </c>
      <c r="C13" s="130">
        <v>9</v>
      </c>
      <c r="D13" s="130">
        <v>8.0399999999999991</v>
      </c>
      <c r="E13" s="131">
        <v>8.0399999999999991</v>
      </c>
      <c r="F13" s="132" t="s">
        <v>156</v>
      </c>
    </row>
    <row r="14" spans="1:10">
      <c r="A14" s="133"/>
      <c r="B14" s="134"/>
      <c r="C14" s="130"/>
      <c r="D14" s="130"/>
      <c r="E14" s="135"/>
      <c r="F14" s="136" t="s">
        <v>167</v>
      </c>
    </row>
    <row r="15" spans="1:10" ht="38.25">
      <c r="A15" s="137" t="s">
        <v>157</v>
      </c>
      <c r="B15" s="138" t="s">
        <v>158</v>
      </c>
      <c r="C15" s="130">
        <f>(Instytucja!C53-Zatrudnienie!C16)/Zatrudnienie!C13/12</f>
        <v>2666.6666666666665</v>
      </c>
      <c r="D15" s="130">
        <f>(Instytucja!D53-Zatrudnienie!D16)/Zatrudnienie!D13/12</f>
        <v>3261.1525704809287</v>
      </c>
      <c r="E15" s="135">
        <f>(Instytucja!E53-Zatrudnienie!E16)/Zatrudnienie!E13/12</f>
        <v>3261.1525704809287</v>
      </c>
      <c r="F15" s="139" t="s">
        <v>168</v>
      </c>
    </row>
    <row r="16" spans="1:10" ht="25.5">
      <c r="A16" s="137" t="s">
        <v>67</v>
      </c>
      <c r="B16" s="138" t="s">
        <v>159</v>
      </c>
      <c r="C16" s="130">
        <f>C17+C18+C19+C20</f>
        <v>66240</v>
      </c>
      <c r="D16" s="130">
        <f>D17+D18+D19+D20</f>
        <v>42111</v>
      </c>
      <c r="E16" s="135">
        <f>E17+E18+E19+E20</f>
        <v>42111</v>
      </c>
      <c r="F16" s="136"/>
    </row>
    <row r="17" spans="1:71" ht="20.100000000000001" customHeight="1">
      <c r="A17" s="137"/>
      <c r="B17" s="138" t="s">
        <v>115</v>
      </c>
      <c r="C17" s="130"/>
      <c r="D17" s="130"/>
      <c r="E17" s="135"/>
      <c r="F17" s="136"/>
    </row>
    <row r="18" spans="1:71" ht="20.100000000000001" customHeight="1">
      <c r="A18" s="137"/>
      <c r="B18" s="138" t="s">
        <v>160</v>
      </c>
      <c r="C18" s="130"/>
      <c r="D18" s="130"/>
      <c r="E18" s="135"/>
      <c r="F18" s="136"/>
    </row>
    <row r="19" spans="1:71" ht="20.100000000000001" customHeight="1">
      <c r="A19" s="133"/>
      <c r="B19" s="138" t="s">
        <v>161</v>
      </c>
      <c r="C19" s="130">
        <v>66240</v>
      </c>
      <c r="D19" s="130">
        <v>42111</v>
      </c>
      <c r="E19" s="135">
        <v>42111</v>
      </c>
      <c r="F19" s="136"/>
    </row>
    <row r="20" spans="1:71" ht="20.100000000000001" customHeight="1">
      <c r="A20" s="133"/>
      <c r="B20" s="138" t="s">
        <v>169</v>
      </c>
      <c r="C20" s="130"/>
      <c r="D20" s="130"/>
      <c r="E20" s="135"/>
      <c r="F20" s="136"/>
    </row>
    <row r="21" spans="1:71" ht="20.100000000000001" customHeight="1" thickBot="1">
      <c r="A21" s="140"/>
      <c r="B21" s="141"/>
      <c r="C21" s="142"/>
      <c r="D21" s="142"/>
      <c r="E21" s="143"/>
      <c r="F21" s="144"/>
    </row>
    <row r="22" spans="1:71" ht="20.25" customHeight="1">
      <c r="A22" s="120"/>
      <c r="B22" s="145" t="s">
        <v>162</v>
      </c>
      <c r="C22" s="120"/>
      <c r="D22" s="120"/>
      <c r="E22" s="120" t="s">
        <v>163</v>
      </c>
    </row>
    <row r="23" spans="1:71">
      <c r="B23" s="146" t="s">
        <v>170</v>
      </c>
      <c r="C23" s="75"/>
      <c r="D23" s="75"/>
      <c r="E23" s="120"/>
    </row>
    <row r="24" spans="1:71" ht="37.5" customHeight="1">
      <c r="B24" s="146"/>
      <c r="C24" s="120"/>
      <c r="D24" s="120"/>
      <c r="E24" s="120"/>
    </row>
    <row r="25" spans="1:71">
      <c r="B25" s="146" t="s">
        <v>108</v>
      </c>
      <c r="E25" s="147"/>
    </row>
    <row r="26" spans="1:71">
      <c r="A26" s="147"/>
      <c r="B26" s="146"/>
      <c r="C26" s="147"/>
      <c r="D26" s="147"/>
      <c r="E26" s="147"/>
      <c r="F26" s="147"/>
      <c r="G26" s="147"/>
      <c r="H26" s="147"/>
      <c r="I26" s="147"/>
      <c r="J26" s="147"/>
      <c r="K26" s="147"/>
      <c r="L26" s="147"/>
      <c r="M26" s="147"/>
      <c r="N26" s="147"/>
      <c r="O26" s="147"/>
      <c r="P26" s="147"/>
      <c r="Q26" s="147"/>
      <c r="R26" s="147"/>
      <c r="S26" s="147"/>
      <c r="T26" s="147"/>
      <c r="U26" s="147"/>
      <c r="V26" s="147"/>
      <c r="W26" s="147"/>
      <c r="X26" s="147"/>
      <c r="Y26" s="147"/>
      <c r="Z26" s="147"/>
      <c r="AA26" s="147"/>
      <c r="AB26" s="147"/>
      <c r="AC26" s="147"/>
      <c r="AD26" s="147"/>
      <c r="AE26" s="147"/>
      <c r="AF26" s="147"/>
      <c r="AG26" s="147"/>
      <c r="AH26" s="147"/>
      <c r="AI26" s="147"/>
      <c r="AJ26" s="147"/>
      <c r="AK26" s="147"/>
      <c r="AL26" s="147"/>
      <c r="AM26" s="147"/>
      <c r="AN26" s="147"/>
      <c r="AO26" s="147"/>
      <c r="AP26" s="147"/>
      <c r="AQ26" s="147"/>
      <c r="AR26" s="147"/>
      <c r="AS26" s="147"/>
      <c r="AT26" s="147"/>
      <c r="AU26" s="147"/>
      <c r="AV26" s="147"/>
      <c r="AW26" s="147"/>
      <c r="AX26" s="147"/>
      <c r="AY26" s="147"/>
      <c r="AZ26" s="147"/>
      <c r="BA26" s="147"/>
      <c r="BB26" s="147"/>
      <c r="BC26" s="147"/>
      <c r="BD26" s="147"/>
      <c r="BE26" s="147"/>
      <c r="BF26" s="147"/>
      <c r="BG26" s="147"/>
      <c r="BH26" s="147"/>
      <c r="BI26" s="147"/>
      <c r="BJ26" s="147"/>
      <c r="BK26" s="147"/>
      <c r="BL26" s="147"/>
      <c r="BM26" s="147"/>
      <c r="BN26" s="147"/>
      <c r="BO26" s="147"/>
      <c r="BP26" s="147"/>
      <c r="BQ26" s="147"/>
      <c r="BR26" s="147"/>
      <c r="BS26" s="147"/>
    </row>
    <row r="27" spans="1:71" ht="0.75" customHeight="1">
      <c r="A27" s="148"/>
      <c r="B27" s="146"/>
      <c r="C27" s="76"/>
      <c r="D27" s="76"/>
      <c r="E27" s="147"/>
      <c r="F27" s="147"/>
      <c r="G27" s="147"/>
      <c r="H27" s="147"/>
      <c r="I27" s="147"/>
      <c r="J27" s="147"/>
      <c r="K27" s="147"/>
      <c r="L27" s="147"/>
      <c r="M27" s="147"/>
      <c r="N27" s="147"/>
      <c r="O27" s="147"/>
      <c r="P27" s="147"/>
      <c r="Q27" s="147"/>
      <c r="R27" s="147"/>
      <c r="S27" s="147"/>
      <c r="T27" s="147"/>
      <c r="U27" s="147"/>
      <c r="V27" s="147"/>
      <c r="W27" s="147"/>
      <c r="X27" s="147"/>
      <c r="Y27" s="147"/>
      <c r="Z27" s="147"/>
      <c r="AA27" s="147"/>
      <c r="AB27" s="147"/>
      <c r="AC27" s="147"/>
      <c r="AD27" s="147"/>
      <c r="AE27" s="147"/>
      <c r="AF27" s="147"/>
      <c r="AG27" s="147"/>
      <c r="AH27" s="147"/>
      <c r="AI27" s="147"/>
      <c r="AJ27" s="147"/>
      <c r="AK27" s="147"/>
      <c r="AL27" s="147"/>
      <c r="AM27" s="147"/>
      <c r="AN27" s="147"/>
      <c r="AO27" s="147"/>
      <c r="AP27" s="147"/>
      <c r="AQ27" s="147"/>
      <c r="AR27" s="147"/>
      <c r="AS27" s="147"/>
      <c r="AT27" s="147"/>
      <c r="AU27" s="147"/>
      <c r="AV27" s="147"/>
      <c r="AW27" s="147"/>
      <c r="AX27" s="147"/>
      <c r="AY27" s="147"/>
      <c r="AZ27" s="147"/>
      <c r="BA27" s="147"/>
      <c r="BB27" s="147"/>
      <c r="BC27" s="147"/>
      <c r="BD27" s="147"/>
      <c r="BE27" s="147"/>
      <c r="BF27" s="147"/>
      <c r="BG27" s="147"/>
      <c r="BH27" s="147"/>
      <c r="BI27" s="147"/>
      <c r="BJ27" s="147"/>
      <c r="BK27" s="147"/>
      <c r="BL27" s="147"/>
      <c r="BM27" s="147"/>
      <c r="BN27" s="147"/>
      <c r="BO27" s="147"/>
      <c r="BP27" s="147"/>
      <c r="BQ27" s="147"/>
      <c r="BR27" s="147"/>
      <c r="BS27" s="147"/>
    </row>
    <row r="28" spans="1:71">
      <c r="A28" s="147"/>
      <c r="B28" s="145" t="s">
        <v>109</v>
      </c>
      <c r="C28" s="147"/>
      <c r="D28" s="147"/>
      <c r="E28" s="147" t="s">
        <v>164</v>
      </c>
      <c r="F28" s="147"/>
      <c r="G28" s="147"/>
      <c r="H28" s="147"/>
      <c r="I28" s="147"/>
      <c r="J28" s="147"/>
      <c r="K28" s="147"/>
      <c r="L28" s="147"/>
      <c r="M28" s="147"/>
      <c r="N28" s="147"/>
      <c r="O28" s="147"/>
      <c r="P28" s="147"/>
      <c r="Q28" s="147"/>
      <c r="R28" s="147"/>
      <c r="S28" s="147"/>
      <c r="T28" s="147"/>
      <c r="U28" s="147"/>
      <c r="V28" s="147"/>
      <c r="W28" s="147"/>
      <c r="X28" s="147"/>
      <c r="Y28" s="147"/>
      <c r="Z28" s="147"/>
      <c r="AA28" s="147"/>
      <c r="AB28" s="147"/>
      <c r="AC28" s="147"/>
      <c r="AD28" s="147"/>
      <c r="AE28" s="147"/>
      <c r="AF28" s="147"/>
      <c r="AG28" s="147"/>
      <c r="AH28" s="147"/>
      <c r="AI28" s="147"/>
      <c r="AJ28" s="147"/>
      <c r="AK28" s="147"/>
      <c r="AL28" s="147"/>
      <c r="AM28" s="147"/>
      <c r="AN28" s="147"/>
      <c r="AO28" s="147"/>
      <c r="AP28" s="147"/>
      <c r="AQ28" s="147"/>
      <c r="AR28" s="147"/>
      <c r="AS28" s="147"/>
      <c r="AT28" s="147"/>
      <c r="AU28" s="147"/>
      <c r="AV28" s="147"/>
      <c r="AW28" s="147"/>
      <c r="AX28" s="147"/>
      <c r="AY28" s="147"/>
      <c r="AZ28" s="147"/>
      <c r="BA28" s="147"/>
      <c r="BB28" s="147"/>
      <c r="BC28" s="147"/>
      <c r="BD28" s="147"/>
      <c r="BE28" s="147"/>
      <c r="BF28" s="147"/>
      <c r="BG28" s="147"/>
      <c r="BH28" s="147"/>
      <c r="BI28" s="147"/>
      <c r="BJ28" s="147"/>
      <c r="BK28" s="147"/>
      <c r="BL28" s="147"/>
      <c r="BM28" s="147"/>
      <c r="BN28" s="147"/>
      <c r="BO28" s="147"/>
      <c r="BP28" s="147"/>
      <c r="BQ28" s="147"/>
      <c r="BR28" s="147"/>
      <c r="BS28" s="147"/>
    </row>
    <row r="29" spans="1:71">
      <c r="C29" s="120"/>
      <c r="D29" s="120"/>
      <c r="E29" s="120"/>
    </row>
    <row r="30" spans="1:71" ht="77.25" customHeight="1">
      <c r="C30" s="120" t="s">
        <v>69</v>
      </c>
      <c r="D30" s="120"/>
      <c r="E30" s="120"/>
    </row>
    <row r="31" spans="1:71">
      <c r="E31" s="120"/>
    </row>
  </sheetData>
  <mergeCells count="8">
    <mergeCell ref="A6:F6"/>
    <mergeCell ref="A7:F7"/>
    <mergeCell ref="A9:A11"/>
    <mergeCell ref="B9:B11"/>
    <mergeCell ref="C9:C11"/>
    <mergeCell ref="D9:D11"/>
    <mergeCell ref="E9:E11"/>
    <mergeCell ref="F9:F11"/>
  </mergeCells>
  <pageMargins left="0.70866141732283472" right="0.70866141732283472" top="0.74803149606299213" bottom="0.74803149606299213" header="0.31496062992125984" footer="0.31496062992125984"/>
  <pageSetup paperSize="9" scale="50" fitToWidth="0" orientation="landscape" r:id="rId1"/>
</worksheet>
</file>

<file path=xl/worksheets/sheet3.xml><?xml version="1.0" encoding="utf-8"?>
<worksheet xmlns="http://schemas.openxmlformats.org/spreadsheetml/2006/main" xmlns:r="http://schemas.openxmlformats.org/officeDocument/2006/relationships">
  <dimension ref="A2:F106"/>
  <sheetViews>
    <sheetView topLeftCell="A2" zoomScaleNormal="100" workbookViewId="0">
      <selection activeCell="B5" sqref="B5"/>
    </sheetView>
  </sheetViews>
  <sheetFormatPr defaultRowHeight="14.25"/>
  <cols>
    <col min="1" max="1" width="4.375" customWidth="1"/>
    <col min="2" max="2" width="34.875" customWidth="1"/>
    <col min="3" max="3" width="10.375" style="89" customWidth="1"/>
    <col min="4" max="4" width="11.375" style="89" customWidth="1"/>
    <col min="5" max="5" width="10" customWidth="1"/>
    <col min="6" max="6" width="49.125" style="161" customWidth="1"/>
    <col min="257" max="257" width="6.125" customWidth="1"/>
    <col min="258" max="258" width="34.875" customWidth="1"/>
    <col min="259" max="259" width="10.375" customWidth="1"/>
    <col min="260" max="260" width="11.375" customWidth="1"/>
    <col min="261" max="261" width="10" customWidth="1"/>
    <col min="262" max="262" width="49.125" customWidth="1"/>
    <col min="513" max="513" width="6.125" customWidth="1"/>
    <col min="514" max="514" width="34.875" customWidth="1"/>
    <col min="515" max="515" width="10.375" customWidth="1"/>
    <col min="516" max="516" width="11.375" customWidth="1"/>
    <col min="517" max="517" width="10" customWidth="1"/>
    <col min="518" max="518" width="49.125" customWidth="1"/>
    <col min="769" max="769" width="6.125" customWidth="1"/>
    <col min="770" max="770" width="34.875" customWidth="1"/>
    <col min="771" max="771" width="10.375" customWidth="1"/>
    <col min="772" max="772" width="11.375" customWidth="1"/>
    <col min="773" max="773" width="10" customWidth="1"/>
    <col min="774" max="774" width="49.125" customWidth="1"/>
    <col min="1025" max="1025" width="6.125" customWidth="1"/>
    <col min="1026" max="1026" width="34.875" customWidth="1"/>
    <col min="1027" max="1027" width="10.375" customWidth="1"/>
    <col min="1028" max="1028" width="11.375" customWidth="1"/>
    <col min="1029" max="1029" width="10" customWidth="1"/>
    <col min="1030" max="1030" width="49.125" customWidth="1"/>
    <col min="1281" max="1281" width="6.125" customWidth="1"/>
    <col min="1282" max="1282" width="34.875" customWidth="1"/>
    <col min="1283" max="1283" width="10.375" customWidth="1"/>
    <col min="1284" max="1284" width="11.375" customWidth="1"/>
    <col min="1285" max="1285" width="10" customWidth="1"/>
    <col min="1286" max="1286" width="49.125" customWidth="1"/>
    <col min="1537" max="1537" width="6.125" customWidth="1"/>
    <col min="1538" max="1538" width="34.875" customWidth="1"/>
    <col min="1539" max="1539" width="10.375" customWidth="1"/>
    <col min="1540" max="1540" width="11.375" customWidth="1"/>
    <col min="1541" max="1541" width="10" customWidth="1"/>
    <col min="1542" max="1542" width="49.125" customWidth="1"/>
    <col min="1793" max="1793" width="6.125" customWidth="1"/>
    <col min="1794" max="1794" width="34.875" customWidth="1"/>
    <col min="1795" max="1795" width="10.375" customWidth="1"/>
    <col min="1796" max="1796" width="11.375" customWidth="1"/>
    <col min="1797" max="1797" width="10" customWidth="1"/>
    <col min="1798" max="1798" width="49.125" customWidth="1"/>
    <col min="2049" max="2049" width="6.125" customWidth="1"/>
    <col min="2050" max="2050" width="34.875" customWidth="1"/>
    <col min="2051" max="2051" width="10.375" customWidth="1"/>
    <col min="2052" max="2052" width="11.375" customWidth="1"/>
    <col min="2053" max="2053" width="10" customWidth="1"/>
    <col min="2054" max="2054" width="49.125" customWidth="1"/>
    <col min="2305" max="2305" width="6.125" customWidth="1"/>
    <col min="2306" max="2306" width="34.875" customWidth="1"/>
    <col min="2307" max="2307" width="10.375" customWidth="1"/>
    <col min="2308" max="2308" width="11.375" customWidth="1"/>
    <col min="2309" max="2309" width="10" customWidth="1"/>
    <col min="2310" max="2310" width="49.125" customWidth="1"/>
    <col min="2561" max="2561" width="6.125" customWidth="1"/>
    <col min="2562" max="2562" width="34.875" customWidth="1"/>
    <col min="2563" max="2563" width="10.375" customWidth="1"/>
    <col min="2564" max="2564" width="11.375" customWidth="1"/>
    <col min="2565" max="2565" width="10" customWidth="1"/>
    <col min="2566" max="2566" width="49.125" customWidth="1"/>
    <col min="2817" max="2817" width="6.125" customWidth="1"/>
    <col min="2818" max="2818" width="34.875" customWidth="1"/>
    <col min="2819" max="2819" width="10.375" customWidth="1"/>
    <col min="2820" max="2820" width="11.375" customWidth="1"/>
    <col min="2821" max="2821" width="10" customWidth="1"/>
    <col min="2822" max="2822" width="49.125" customWidth="1"/>
    <col min="3073" max="3073" width="6.125" customWidth="1"/>
    <col min="3074" max="3074" width="34.875" customWidth="1"/>
    <col min="3075" max="3075" width="10.375" customWidth="1"/>
    <col min="3076" max="3076" width="11.375" customWidth="1"/>
    <col min="3077" max="3077" width="10" customWidth="1"/>
    <col min="3078" max="3078" width="49.125" customWidth="1"/>
    <col min="3329" max="3329" width="6.125" customWidth="1"/>
    <col min="3330" max="3330" width="34.875" customWidth="1"/>
    <col min="3331" max="3331" width="10.375" customWidth="1"/>
    <col min="3332" max="3332" width="11.375" customWidth="1"/>
    <col min="3333" max="3333" width="10" customWidth="1"/>
    <col min="3334" max="3334" width="49.125" customWidth="1"/>
    <col min="3585" max="3585" width="6.125" customWidth="1"/>
    <col min="3586" max="3586" width="34.875" customWidth="1"/>
    <col min="3587" max="3587" width="10.375" customWidth="1"/>
    <col min="3588" max="3588" width="11.375" customWidth="1"/>
    <col min="3589" max="3589" width="10" customWidth="1"/>
    <col min="3590" max="3590" width="49.125" customWidth="1"/>
    <col min="3841" max="3841" width="6.125" customWidth="1"/>
    <col min="3842" max="3842" width="34.875" customWidth="1"/>
    <col min="3843" max="3843" width="10.375" customWidth="1"/>
    <col min="3844" max="3844" width="11.375" customWidth="1"/>
    <col min="3845" max="3845" width="10" customWidth="1"/>
    <col min="3846" max="3846" width="49.125" customWidth="1"/>
    <col min="4097" max="4097" width="6.125" customWidth="1"/>
    <col min="4098" max="4098" width="34.875" customWidth="1"/>
    <col min="4099" max="4099" width="10.375" customWidth="1"/>
    <col min="4100" max="4100" width="11.375" customWidth="1"/>
    <col min="4101" max="4101" width="10" customWidth="1"/>
    <col min="4102" max="4102" width="49.125" customWidth="1"/>
    <col min="4353" max="4353" width="6.125" customWidth="1"/>
    <col min="4354" max="4354" width="34.875" customWidth="1"/>
    <col min="4355" max="4355" width="10.375" customWidth="1"/>
    <col min="4356" max="4356" width="11.375" customWidth="1"/>
    <col min="4357" max="4357" width="10" customWidth="1"/>
    <col min="4358" max="4358" width="49.125" customWidth="1"/>
    <col min="4609" max="4609" width="6.125" customWidth="1"/>
    <col min="4610" max="4610" width="34.875" customWidth="1"/>
    <col min="4611" max="4611" width="10.375" customWidth="1"/>
    <col min="4612" max="4612" width="11.375" customWidth="1"/>
    <col min="4613" max="4613" width="10" customWidth="1"/>
    <col min="4614" max="4614" width="49.125" customWidth="1"/>
    <col min="4865" max="4865" width="6.125" customWidth="1"/>
    <col min="4866" max="4866" width="34.875" customWidth="1"/>
    <col min="4867" max="4867" width="10.375" customWidth="1"/>
    <col min="4868" max="4868" width="11.375" customWidth="1"/>
    <col min="4869" max="4869" width="10" customWidth="1"/>
    <col min="4870" max="4870" width="49.125" customWidth="1"/>
    <col min="5121" max="5121" width="6.125" customWidth="1"/>
    <col min="5122" max="5122" width="34.875" customWidth="1"/>
    <col min="5123" max="5123" width="10.375" customWidth="1"/>
    <col min="5124" max="5124" width="11.375" customWidth="1"/>
    <col min="5125" max="5125" width="10" customWidth="1"/>
    <col min="5126" max="5126" width="49.125" customWidth="1"/>
    <col min="5377" max="5377" width="6.125" customWidth="1"/>
    <col min="5378" max="5378" width="34.875" customWidth="1"/>
    <col min="5379" max="5379" width="10.375" customWidth="1"/>
    <col min="5380" max="5380" width="11.375" customWidth="1"/>
    <col min="5381" max="5381" width="10" customWidth="1"/>
    <col min="5382" max="5382" width="49.125" customWidth="1"/>
    <col min="5633" max="5633" width="6.125" customWidth="1"/>
    <col min="5634" max="5634" width="34.875" customWidth="1"/>
    <col min="5635" max="5635" width="10.375" customWidth="1"/>
    <col min="5636" max="5636" width="11.375" customWidth="1"/>
    <col min="5637" max="5637" width="10" customWidth="1"/>
    <col min="5638" max="5638" width="49.125" customWidth="1"/>
    <col min="5889" max="5889" width="6.125" customWidth="1"/>
    <col min="5890" max="5890" width="34.875" customWidth="1"/>
    <col min="5891" max="5891" width="10.375" customWidth="1"/>
    <col min="5892" max="5892" width="11.375" customWidth="1"/>
    <col min="5893" max="5893" width="10" customWidth="1"/>
    <col min="5894" max="5894" width="49.125" customWidth="1"/>
    <col min="6145" max="6145" width="6.125" customWidth="1"/>
    <col min="6146" max="6146" width="34.875" customWidth="1"/>
    <col min="6147" max="6147" width="10.375" customWidth="1"/>
    <col min="6148" max="6148" width="11.375" customWidth="1"/>
    <col min="6149" max="6149" width="10" customWidth="1"/>
    <col min="6150" max="6150" width="49.125" customWidth="1"/>
    <col min="6401" max="6401" width="6.125" customWidth="1"/>
    <col min="6402" max="6402" width="34.875" customWidth="1"/>
    <col min="6403" max="6403" width="10.375" customWidth="1"/>
    <col min="6404" max="6404" width="11.375" customWidth="1"/>
    <col min="6405" max="6405" width="10" customWidth="1"/>
    <col min="6406" max="6406" width="49.125" customWidth="1"/>
    <col min="6657" max="6657" width="6.125" customWidth="1"/>
    <col min="6658" max="6658" width="34.875" customWidth="1"/>
    <col min="6659" max="6659" width="10.375" customWidth="1"/>
    <col min="6660" max="6660" width="11.375" customWidth="1"/>
    <col min="6661" max="6661" width="10" customWidth="1"/>
    <col min="6662" max="6662" width="49.125" customWidth="1"/>
    <col min="6913" max="6913" width="6.125" customWidth="1"/>
    <col min="6914" max="6914" width="34.875" customWidth="1"/>
    <col min="6915" max="6915" width="10.375" customWidth="1"/>
    <col min="6916" max="6916" width="11.375" customWidth="1"/>
    <col min="6917" max="6917" width="10" customWidth="1"/>
    <col min="6918" max="6918" width="49.125" customWidth="1"/>
    <col min="7169" max="7169" width="6.125" customWidth="1"/>
    <col min="7170" max="7170" width="34.875" customWidth="1"/>
    <col min="7171" max="7171" width="10.375" customWidth="1"/>
    <col min="7172" max="7172" width="11.375" customWidth="1"/>
    <col min="7173" max="7173" width="10" customWidth="1"/>
    <col min="7174" max="7174" width="49.125" customWidth="1"/>
    <col min="7425" max="7425" width="6.125" customWidth="1"/>
    <col min="7426" max="7426" width="34.875" customWidth="1"/>
    <col min="7427" max="7427" width="10.375" customWidth="1"/>
    <col min="7428" max="7428" width="11.375" customWidth="1"/>
    <col min="7429" max="7429" width="10" customWidth="1"/>
    <col min="7430" max="7430" width="49.125" customWidth="1"/>
    <col min="7681" max="7681" width="6.125" customWidth="1"/>
    <col min="7682" max="7682" width="34.875" customWidth="1"/>
    <col min="7683" max="7683" width="10.375" customWidth="1"/>
    <col min="7684" max="7684" width="11.375" customWidth="1"/>
    <col min="7685" max="7685" width="10" customWidth="1"/>
    <col min="7686" max="7686" width="49.125" customWidth="1"/>
    <col min="7937" max="7937" width="6.125" customWidth="1"/>
    <col min="7938" max="7938" width="34.875" customWidth="1"/>
    <col min="7939" max="7939" width="10.375" customWidth="1"/>
    <col min="7940" max="7940" width="11.375" customWidth="1"/>
    <col min="7941" max="7941" width="10" customWidth="1"/>
    <col min="7942" max="7942" width="49.125" customWidth="1"/>
    <col min="8193" max="8193" width="6.125" customWidth="1"/>
    <col min="8194" max="8194" width="34.875" customWidth="1"/>
    <col min="8195" max="8195" width="10.375" customWidth="1"/>
    <col min="8196" max="8196" width="11.375" customWidth="1"/>
    <col min="8197" max="8197" width="10" customWidth="1"/>
    <col min="8198" max="8198" width="49.125" customWidth="1"/>
    <col min="8449" max="8449" width="6.125" customWidth="1"/>
    <col min="8450" max="8450" width="34.875" customWidth="1"/>
    <col min="8451" max="8451" width="10.375" customWidth="1"/>
    <col min="8452" max="8452" width="11.375" customWidth="1"/>
    <col min="8453" max="8453" width="10" customWidth="1"/>
    <col min="8454" max="8454" width="49.125" customWidth="1"/>
    <col min="8705" max="8705" width="6.125" customWidth="1"/>
    <col min="8706" max="8706" width="34.875" customWidth="1"/>
    <col min="8707" max="8707" width="10.375" customWidth="1"/>
    <col min="8708" max="8708" width="11.375" customWidth="1"/>
    <col min="8709" max="8709" width="10" customWidth="1"/>
    <col min="8710" max="8710" width="49.125" customWidth="1"/>
    <col min="8961" max="8961" width="6.125" customWidth="1"/>
    <col min="8962" max="8962" width="34.875" customWidth="1"/>
    <col min="8963" max="8963" width="10.375" customWidth="1"/>
    <col min="8964" max="8964" width="11.375" customWidth="1"/>
    <col min="8965" max="8965" width="10" customWidth="1"/>
    <col min="8966" max="8966" width="49.125" customWidth="1"/>
    <col min="9217" max="9217" width="6.125" customWidth="1"/>
    <col min="9218" max="9218" width="34.875" customWidth="1"/>
    <col min="9219" max="9219" width="10.375" customWidth="1"/>
    <col min="9220" max="9220" width="11.375" customWidth="1"/>
    <col min="9221" max="9221" width="10" customWidth="1"/>
    <col min="9222" max="9222" width="49.125" customWidth="1"/>
    <col min="9473" max="9473" width="6.125" customWidth="1"/>
    <col min="9474" max="9474" width="34.875" customWidth="1"/>
    <col min="9475" max="9475" width="10.375" customWidth="1"/>
    <col min="9476" max="9476" width="11.375" customWidth="1"/>
    <col min="9477" max="9477" width="10" customWidth="1"/>
    <col min="9478" max="9478" width="49.125" customWidth="1"/>
    <col min="9729" max="9729" width="6.125" customWidth="1"/>
    <col min="9730" max="9730" width="34.875" customWidth="1"/>
    <col min="9731" max="9731" width="10.375" customWidth="1"/>
    <col min="9732" max="9732" width="11.375" customWidth="1"/>
    <col min="9733" max="9733" width="10" customWidth="1"/>
    <col min="9734" max="9734" width="49.125" customWidth="1"/>
    <col min="9985" max="9985" width="6.125" customWidth="1"/>
    <col min="9986" max="9986" width="34.875" customWidth="1"/>
    <col min="9987" max="9987" width="10.375" customWidth="1"/>
    <col min="9988" max="9988" width="11.375" customWidth="1"/>
    <col min="9989" max="9989" width="10" customWidth="1"/>
    <col min="9990" max="9990" width="49.125" customWidth="1"/>
    <col min="10241" max="10241" width="6.125" customWidth="1"/>
    <col min="10242" max="10242" width="34.875" customWidth="1"/>
    <col min="10243" max="10243" width="10.375" customWidth="1"/>
    <col min="10244" max="10244" width="11.375" customWidth="1"/>
    <col min="10245" max="10245" width="10" customWidth="1"/>
    <col min="10246" max="10246" width="49.125" customWidth="1"/>
    <col min="10497" max="10497" width="6.125" customWidth="1"/>
    <col min="10498" max="10498" width="34.875" customWidth="1"/>
    <col min="10499" max="10499" width="10.375" customWidth="1"/>
    <col min="10500" max="10500" width="11.375" customWidth="1"/>
    <col min="10501" max="10501" width="10" customWidth="1"/>
    <col min="10502" max="10502" width="49.125" customWidth="1"/>
    <col min="10753" max="10753" width="6.125" customWidth="1"/>
    <col min="10754" max="10754" width="34.875" customWidth="1"/>
    <col min="10755" max="10755" width="10.375" customWidth="1"/>
    <col min="10756" max="10756" width="11.375" customWidth="1"/>
    <col min="10757" max="10757" width="10" customWidth="1"/>
    <col min="10758" max="10758" width="49.125" customWidth="1"/>
    <col min="11009" max="11009" width="6.125" customWidth="1"/>
    <col min="11010" max="11010" width="34.875" customWidth="1"/>
    <col min="11011" max="11011" width="10.375" customWidth="1"/>
    <col min="11012" max="11012" width="11.375" customWidth="1"/>
    <col min="11013" max="11013" width="10" customWidth="1"/>
    <col min="11014" max="11014" width="49.125" customWidth="1"/>
    <col min="11265" max="11265" width="6.125" customWidth="1"/>
    <col min="11266" max="11266" width="34.875" customWidth="1"/>
    <col min="11267" max="11267" width="10.375" customWidth="1"/>
    <col min="11268" max="11268" width="11.375" customWidth="1"/>
    <col min="11269" max="11269" width="10" customWidth="1"/>
    <col min="11270" max="11270" width="49.125" customWidth="1"/>
    <col min="11521" max="11521" width="6.125" customWidth="1"/>
    <col min="11522" max="11522" width="34.875" customWidth="1"/>
    <col min="11523" max="11523" width="10.375" customWidth="1"/>
    <col min="11524" max="11524" width="11.375" customWidth="1"/>
    <col min="11525" max="11525" width="10" customWidth="1"/>
    <col min="11526" max="11526" width="49.125" customWidth="1"/>
    <col min="11777" max="11777" width="6.125" customWidth="1"/>
    <col min="11778" max="11778" width="34.875" customWidth="1"/>
    <col min="11779" max="11779" width="10.375" customWidth="1"/>
    <col min="11780" max="11780" width="11.375" customWidth="1"/>
    <col min="11781" max="11781" width="10" customWidth="1"/>
    <col min="11782" max="11782" width="49.125" customWidth="1"/>
    <col min="12033" max="12033" width="6.125" customWidth="1"/>
    <col min="12034" max="12034" width="34.875" customWidth="1"/>
    <col min="12035" max="12035" width="10.375" customWidth="1"/>
    <col min="12036" max="12036" width="11.375" customWidth="1"/>
    <col min="12037" max="12037" width="10" customWidth="1"/>
    <col min="12038" max="12038" width="49.125" customWidth="1"/>
    <col min="12289" max="12289" width="6.125" customWidth="1"/>
    <col min="12290" max="12290" width="34.875" customWidth="1"/>
    <col min="12291" max="12291" width="10.375" customWidth="1"/>
    <col min="12292" max="12292" width="11.375" customWidth="1"/>
    <col min="12293" max="12293" width="10" customWidth="1"/>
    <col min="12294" max="12294" width="49.125" customWidth="1"/>
    <col min="12545" max="12545" width="6.125" customWidth="1"/>
    <col min="12546" max="12546" width="34.875" customWidth="1"/>
    <col min="12547" max="12547" width="10.375" customWidth="1"/>
    <col min="12548" max="12548" width="11.375" customWidth="1"/>
    <col min="12549" max="12549" width="10" customWidth="1"/>
    <col min="12550" max="12550" width="49.125" customWidth="1"/>
    <col min="12801" max="12801" width="6.125" customWidth="1"/>
    <col min="12802" max="12802" width="34.875" customWidth="1"/>
    <col min="12803" max="12803" width="10.375" customWidth="1"/>
    <col min="12804" max="12804" width="11.375" customWidth="1"/>
    <col min="12805" max="12805" width="10" customWidth="1"/>
    <col min="12806" max="12806" width="49.125" customWidth="1"/>
    <col min="13057" max="13057" width="6.125" customWidth="1"/>
    <col min="13058" max="13058" width="34.875" customWidth="1"/>
    <col min="13059" max="13059" width="10.375" customWidth="1"/>
    <col min="13060" max="13060" width="11.375" customWidth="1"/>
    <col min="13061" max="13061" width="10" customWidth="1"/>
    <col min="13062" max="13062" width="49.125" customWidth="1"/>
    <col min="13313" max="13313" width="6.125" customWidth="1"/>
    <col min="13314" max="13314" width="34.875" customWidth="1"/>
    <col min="13315" max="13315" width="10.375" customWidth="1"/>
    <col min="13316" max="13316" width="11.375" customWidth="1"/>
    <col min="13317" max="13317" width="10" customWidth="1"/>
    <col min="13318" max="13318" width="49.125" customWidth="1"/>
    <col min="13569" max="13569" width="6.125" customWidth="1"/>
    <col min="13570" max="13570" width="34.875" customWidth="1"/>
    <col min="13571" max="13571" width="10.375" customWidth="1"/>
    <col min="13572" max="13572" width="11.375" customWidth="1"/>
    <col min="13573" max="13573" width="10" customWidth="1"/>
    <col min="13574" max="13574" width="49.125" customWidth="1"/>
    <col min="13825" max="13825" width="6.125" customWidth="1"/>
    <col min="13826" max="13826" width="34.875" customWidth="1"/>
    <col min="13827" max="13827" width="10.375" customWidth="1"/>
    <col min="13828" max="13828" width="11.375" customWidth="1"/>
    <col min="13829" max="13829" width="10" customWidth="1"/>
    <col min="13830" max="13830" width="49.125" customWidth="1"/>
    <col min="14081" max="14081" width="6.125" customWidth="1"/>
    <col min="14082" max="14082" width="34.875" customWidth="1"/>
    <col min="14083" max="14083" width="10.375" customWidth="1"/>
    <col min="14084" max="14084" width="11.375" customWidth="1"/>
    <col min="14085" max="14085" width="10" customWidth="1"/>
    <col min="14086" max="14086" width="49.125" customWidth="1"/>
    <col min="14337" max="14337" width="6.125" customWidth="1"/>
    <col min="14338" max="14338" width="34.875" customWidth="1"/>
    <col min="14339" max="14339" width="10.375" customWidth="1"/>
    <col min="14340" max="14340" width="11.375" customWidth="1"/>
    <col min="14341" max="14341" width="10" customWidth="1"/>
    <col min="14342" max="14342" width="49.125" customWidth="1"/>
    <col min="14593" max="14593" width="6.125" customWidth="1"/>
    <col min="14594" max="14594" width="34.875" customWidth="1"/>
    <col min="14595" max="14595" width="10.375" customWidth="1"/>
    <col min="14596" max="14596" width="11.375" customWidth="1"/>
    <col min="14597" max="14597" width="10" customWidth="1"/>
    <col min="14598" max="14598" width="49.125" customWidth="1"/>
    <col min="14849" max="14849" width="6.125" customWidth="1"/>
    <col min="14850" max="14850" width="34.875" customWidth="1"/>
    <col min="14851" max="14851" width="10.375" customWidth="1"/>
    <col min="14852" max="14852" width="11.375" customWidth="1"/>
    <col min="14853" max="14853" width="10" customWidth="1"/>
    <col min="14854" max="14854" width="49.125" customWidth="1"/>
    <col min="15105" max="15105" width="6.125" customWidth="1"/>
    <col min="15106" max="15106" width="34.875" customWidth="1"/>
    <col min="15107" max="15107" width="10.375" customWidth="1"/>
    <col min="15108" max="15108" width="11.375" customWidth="1"/>
    <col min="15109" max="15109" width="10" customWidth="1"/>
    <col min="15110" max="15110" width="49.125" customWidth="1"/>
    <col min="15361" max="15361" width="6.125" customWidth="1"/>
    <col min="15362" max="15362" width="34.875" customWidth="1"/>
    <col min="15363" max="15363" width="10.375" customWidth="1"/>
    <col min="15364" max="15364" width="11.375" customWidth="1"/>
    <col min="15365" max="15365" width="10" customWidth="1"/>
    <col min="15366" max="15366" width="49.125" customWidth="1"/>
    <col min="15617" max="15617" width="6.125" customWidth="1"/>
    <col min="15618" max="15618" width="34.875" customWidth="1"/>
    <col min="15619" max="15619" width="10.375" customWidth="1"/>
    <col min="15620" max="15620" width="11.375" customWidth="1"/>
    <col min="15621" max="15621" width="10" customWidth="1"/>
    <col min="15622" max="15622" width="49.125" customWidth="1"/>
    <col min="15873" max="15873" width="6.125" customWidth="1"/>
    <col min="15874" max="15874" width="34.875" customWidth="1"/>
    <col min="15875" max="15875" width="10.375" customWidth="1"/>
    <col min="15876" max="15876" width="11.375" customWidth="1"/>
    <col min="15877" max="15877" width="10" customWidth="1"/>
    <col min="15878" max="15878" width="49.125" customWidth="1"/>
    <col min="16129" max="16129" width="6.125" customWidth="1"/>
    <col min="16130" max="16130" width="34.875" customWidth="1"/>
    <col min="16131" max="16131" width="10.375" customWidth="1"/>
    <col min="16132" max="16132" width="11.375" customWidth="1"/>
    <col min="16133" max="16133" width="10" customWidth="1"/>
    <col min="16134" max="16134" width="49.125" customWidth="1"/>
  </cols>
  <sheetData>
    <row r="2" spans="1:6" ht="30" customHeight="1" thickBot="1">
      <c r="A2" s="190" t="s">
        <v>129</v>
      </c>
      <c r="B2" s="190"/>
      <c r="C2" s="190"/>
      <c r="D2" s="190"/>
      <c r="E2" s="190"/>
      <c r="F2" s="190"/>
    </row>
    <row r="3" spans="1:6" ht="51" customHeight="1" thickBot="1">
      <c r="A3" s="72" t="s">
        <v>1</v>
      </c>
      <c r="B3" s="73" t="s">
        <v>2</v>
      </c>
      <c r="C3" s="91" t="s">
        <v>92</v>
      </c>
      <c r="D3" s="91" t="s">
        <v>93</v>
      </c>
      <c r="E3" s="73" t="s">
        <v>106</v>
      </c>
      <c r="F3" s="73" t="s">
        <v>142</v>
      </c>
    </row>
    <row r="4" spans="1:6" s="90" customFormat="1">
      <c r="A4" s="26">
        <v>1</v>
      </c>
      <c r="B4" s="27">
        <v>2</v>
      </c>
      <c r="C4" s="27">
        <v>3</v>
      </c>
      <c r="D4" s="27">
        <v>4</v>
      </c>
      <c r="E4" s="27">
        <v>5</v>
      </c>
      <c r="F4" s="28">
        <v>6</v>
      </c>
    </row>
    <row r="5" spans="1:6" ht="23.25" customHeight="1">
      <c r="A5" s="5" t="s">
        <v>3</v>
      </c>
      <c r="B5" s="6" t="s">
        <v>4</v>
      </c>
      <c r="C5" s="92">
        <f>+C6+C11+C17+C22+C26+C27+C28</f>
        <v>797649</v>
      </c>
      <c r="D5" s="92">
        <f>+D6+D11+D17+D22+D26+D27+D28</f>
        <v>775943</v>
      </c>
      <c r="E5" s="93">
        <f>D5/C5</f>
        <v>0.97278752935188284</v>
      </c>
      <c r="F5" s="149" t="s">
        <v>128</v>
      </c>
    </row>
    <row r="6" spans="1:6" ht="26.25" customHeight="1">
      <c r="A6" s="1" t="s">
        <v>5</v>
      </c>
      <c r="B6" s="2" t="s">
        <v>6</v>
      </c>
      <c r="C6" s="94">
        <f>SUM(C7:C10)</f>
        <v>25713</v>
      </c>
      <c r="D6" s="94">
        <f>SUM(D7:D10)</f>
        <v>31607</v>
      </c>
      <c r="E6" s="95">
        <f>D6/C6</f>
        <v>1.2292225722397232</v>
      </c>
      <c r="F6" s="150" t="s">
        <v>128</v>
      </c>
    </row>
    <row r="7" spans="1:6" ht="51">
      <c r="A7" s="3" t="s">
        <v>7</v>
      </c>
      <c r="B7" s="4" t="s">
        <v>8</v>
      </c>
      <c r="C7" s="96">
        <v>24413</v>
      </c>
      <c r="D7" s="96">
        <v>30062</v>
      </c>
      <c r="E7" s="97">
        <f>D7/C7</f>
        <v>1.2313931102281572</v>
      </c>
      <c r="F7" s="151" t="s">
        <v>171</v>
      </c>
    </row>
    <row r="8" spans="1:6" ht="24" customHeight="1">
      <c r="A8" s="3" t="s">
        <v>7</v>
      </c>
      <c r="B8" s="4" t="s">
        <v>9</v>
      </c>
      <c r="C8" s="96">
        <v>0</v>
      </c>
      <c r="D8" s="96"/>
      <c r="E8" s="97"/>
      <c r="F8" s="151"/>
    </row>
    <row r="9" spans="1:6" ht="31.5" customHeight="1">
      <c r="A9" s="3" t="s">
        <v>7</v>
      </c>
      <c r="B9" s="4" t="s">
        <v>10</v>
      </c>
      <c r="C9" s="96">
        <v>1300</v>
      </c>
      <c r="D9" s="96">
        <v>1545</v>
      </c>
      <c r="E9" s="97">
        <f>D9/C9</f>
        <v>1.1884615384615385</v>
      </c>
      <c r="F9" s="151" t="s">
        <v>172</v>
      </c>
    </row>
    <row r="10" spans="1:6" ht="24" customHeight="1">
      <c r="A10" s="3" t="s">
        <v>7</v>
      </c>
      <c r="B10" s="4" t="s">
        <v>11</v>
      </c>
      <c r="C10" s="96">
        <v>0</v>
      </c>
      <c r="D10" s="96"/>
      <c r="E10" s="97"/>
      <c r="F10" s="151"/>
    </row>
    <row r="11" spans="1:6" ht="24" customHeight="1">
      <c r="A11" s="1" t="s">
        <v>12</v>
      </c>
      <c r="B11" s="2" t="s">
        <v>13</v>
      </c>
      <c r="C11" s="94">
        <f>SUM(C12:C16)</f>
        <v>637952</v>
      </c>
      <c r="D11" s="94">
        <f>SUM(D12:D16)</f>
        <v>643300</v>
      </c>
      <c r="E11" s="95">
        <f>D11/C11</f>
        <v>1.0083830758426966</v>
      </c>
      <c r="F11" s="150" t="s">
        <v>128</v>
      </c>
    </row>
    <row r="12" spans="1:6" ht="24" customHeight="1">
      <c r="A12" s="3" t="s">
        <v>7</v>
      </c>
      <c r="B12" s="4" t="s">
        <v>14</v>
      </c>
      <c r="C12" s="98"/>
      <c r="D12" s="96"/>
      <c r="E12" s="97"/>
      <c r="F12" s="151"/>
    </row>
    <row r="13" spans="1:6" ht="33" customHeight="1">
      <c r="A13" s="3"/>
      <c r="B13" s="4" t="s">
        <v>15</v>
      </c>
      <c r="C13" s="96">
        <v>637952</v>
      </c>
      <c r="D13" s="96">
        <v>643300</v>
      </c>
      <c r="E13" s="97">
        <f>D13/C13</f>
        <v>1.0083830758426966</v>
      </c>
      <c r="F13" s="151" t="s">
        <v>173</v>
      </c>
    </row>
    <row r="14" spans="1:6" ht="24" customHeight="1">
      <c r="A14" s="3" t="s">
        <v>7</v>
      </c>
      <c r="B14" s="4" t="s">
        <v>16</v>
      </c>
      <c r="C14" s="96"/>
      <c r="D14" s="96"/>
      <c r="E14" s="97"/>
      <c r="F14" s="151"/>
    </row>
    <row r="15" spans="1:6" ht="24" customHeight="1">
      <c r="A15" s="3" t="s">
        <v>7</v>
      </c>
      <c r="B15" s="4" t="s">
        <v>17</v>
      </c>
      <c r="C15" s="96"/>
      <c r="D15" s="96"/>
      <c r="E15" s="97"/>
      <c r="F15" s="151"/>
    </row>
    <row r="16" spans="1:6" ht="24" customHeight="1">
      <c r="A16" s="3" t="s">
        <v>7</v>
      </c>
      <c r="B16" s="4" t="s">
        <v>18</v>
      </c>
      <c r="C16" s="98"/>
      <c r="D16" s="96"/>
      <c r="E16" s="97"/>
      <c r="F16" s="151"/>
    </row>
    <row r="17" spans="1:6" ht="33" customHeight="1">
      <c r="A17" s="1" t="s">
        <v>19</v>
      </c>
      <c r="B17" s="2" t="s">
        <v>20</v>
      </c>
      <c r="C17" s="94">
        <f>C18+C19+C20+C21</f>
        <v>0</v>
      </c>
      <c r="D17" s="94">
        <f>SUM(D18:D21)</f>
        <v>0</v>
      </c>
      <c r="E17" s="95"/>
      <c r="F17" s="150" t="s">
        <v>128</v>
      </c>
    </row>
    <row r="18" spans="1:6" ht="24" customHeight="1">
      <c r="A18" s="3" t="s">
        <v>7</v>
      </c>
      <c r="B18" s="4" t="s">
        <v>21</v>
      </c>
      <c r="C18" s="96"/>
      <c r="D18" s="96"/>
      <c r="E18" s="97"/>
      <c r="F18" s="151"/>
    </row>
    <row r="19" spans="1:6" ht="24" customHeight="1">
      <c r="A19" s="3" t="s">
        <v>7</v>
      </c>
      <c r="B19" s="4" t="s">
        <v>16</v>
      </c>
      <c r="C19" s="96"/>
      <c r="D19" s="96"/>
      <c r="E19" s="97"/>
      <c r="F19" s="151"/>
    </row>
    <row r="20" spans="1:6" ht="24" customHeight="1">
      <c r="A20" s="3" t="s">
        <v>7</v>
      </c>
      <c r="B20" s="4" t="s">
        <v>17</v>
      </c>
      <c r="C20" s="96"/>
      <c r="D20" s="96"/>
      <c r="E20" s="97"/>
      <c r="F20" s="151"/>
    </row>
    <row r="21" spans="1:6" ht="24" customHeight="1">
      <c r="A21" s="3" t="s">
        <v>7</v>
      </c>
      <c r="B21" s="4" t="s">
        <v>18</v>
      </c>
      <c r="C21" s="96"/>
      <c r="D21" s="96"/>
      <c r="E21" s="97"/>
      <c r="F21" s="151"/>
    </row>
    <row r="22" spans="1:6" ht="24" customHeight="1">
      <c r="A22" s="1" t="s">
        <v>22</v>
      </c>
      <c r="B22" s="2" t="s">
        <v>23</v>
      </c>
      <c r="C22" s="94">
        <f>SUM(C23:C25)</f>
        <v>0</v>
      </c>
      <c r="D22" s="94">
        <f>SUM(D23:D25)</f>
        <v>0</v>
      </c>
      <c r="E22" s="95"/>
      <c r="F22" s="150" t="s">
        <v>128</v>
      </c>
    </row>
    <row r="23" spans="1:6" ht="24" customHeight="1">
      <c r="A23" s="3" t="s">
        <v>7</v>
      </c>
      <c r="B23" s="4" t="s">
        <v>16</v>
      </c>
      <c r="C23" s="98"/>
      <c r="D23" s="96"/>
      <c r="E23" s="97"/>
      <c r="F23" s="151"/>
    </row>
    <row r="24" spans="1:6" ht="24" customHeight="1">
      <c r="A24" s="3" t="s">
        <v>7</v>
      </c>
      <c r="B24" s="4" t="s">
        <v>24</v>
      </c>
      <c r="C24" s="96"/>
      <c r="D24" s="96"/>
      <c r="E24" s="97"/>
      <c r="F24" s="151"/>
    </row>
    <row r="25" spans="1:6" ht="24" customHeight="1">
      <c r="A25" s="3" t="s">
        <v>7</v>
      </c>
      <c r="B25" s="4" t="s">
        <v>18</v>
      </c>
      <c r="C25" s="98"/>
      <c r="D25" s="96"/>
      <c r="E25" s="97"/>
      <c r="F25" s="151"/>
    </row>
    <row r="26" spans="1:6" ht="122.25" customHeight="1">
      <c r="A26" s="1" t="s">
        <v>25</v>
      </c>
      <c r="B26" s="2" t="s">
        <v>26</v>
      </c>
      <c r="C26" s="99">
        <v>104671</v>
      </c>
      <c r="D26" s="99">
        <v>76600</v>
      </c>
      <c r="E26" s="95">
        <f t="shared" ref="E26:E37" si="0">D26/C26</f>
        <v>0.7318168356087168</v>
      </c>
      <c r="F26" s="152" t="s">
        <v>174</v>
      </c>
    </row>
    <row r="27" spans="1:6" ht="38.25">
      <c r="A27" s="1" t="s">
        <v>27</v>
      </c>
      <c r="B27" s="2" t="s">
        <v>28</v>
      </c>
      <c r="C27" s="99">
        <v>100</v>
      </c>
      <c r="D27" s="99">
        <v>1006</v>
      </c>
      <c r="E27" s="95">
        <f t="shared" si="0"/>
        <v>10.06</v>
      </c>
      <c r="F27" s="152" t="s">
        <v>175</v>
      </c>
    </row>
    <row r="28" spans="1:6" ht="63.75">
      <c r="A28" s="1" t="s">
        <v>29</v>
      </c>
      <c r="B28" s="2" t="s">
        <v>30</v>
      </c>
      <c r="C28" s="99">
        <v>29213</v>
      </c>
      <c r="D28" s="99">
        <v>23430</v>
      </c>
      <c r="E28" s="95">
        <f t="shared" si="0"/>
        <v>0.80204018758771778</v>
      </c>
      <c r="F28" s="152" t="s">
        <v>176</v>
      </c>
    </row>
    <row r="29" spans="1:6" ht="24" customHeight="1">
      <c r="A29" s="5" t="s">
        <v>31</v>
      </c>
      <c r="B29" s="6" t="s">
        <v>32</v>
      </c>
      <c r="C29" s="92">
        <f>+C30+C62+C63</f>
        <v>830405</v>
      </c>
      <c r="D29" s="92">
        <f>+D30+D62+D63</f>
        <v>806393</v>
      </c>
      <c r="E29" s="93">
        <f t="shared" si="0"/>
        <v>0.97108398913783034</v>
      </c>
      <c r="F29" s="149" t="s">
        <v>128</v>
      </c>
    </row>
    <row r="30" spans="1:6" ht="24" customHeight="1">
      <c r="A30" s="1" t="s">
        <v>5</v>
      </c>
      <c r="B30" s="2" t="s">
        <v>33</v>
      </c>
      <c r="C30" s="94">
        <f>+C31+C32+C33+C41+C49+C54+C58+C61</f>
        <v>806784</v>
      </c>
      <c r="D30" s="94">
        <f>+D31+D32+D33+D41+D49+D54+D58+D61</f>
        <v>786219</v>
      </c>
      <c r="E30" s="95">
        <f t="shared" si="0"/>
        <v>0.97450990599714427</v>
      </c>
      <c r="F30" s="150" t="s">
        <v>128</v>
      </c>
    </row>
    <row r="31" spans="1:6" ht="102">
      <c r="A31" s="7" t="s">
        <v>7</v>
      </c>
      <c r="B31" s="8" t="s">
        <v>34</v>
      </c>
      <c r="C31" s="99">
        <v>70042</v>
      </c>
      <c r="D31" s="99">
        <v>54589</v>
      </c>
      <c r="E31" s="95">
        <f t="shared" si="0"/>
        <v>0.77937523200365499</v>
      </c>
      <c r="F31" s="152" t="s">
        <v>177</v>
      </c>
    </row>
    <row r="32" spans="1:6" ht="140.25">
      <c r="A32" s="7" t="s">
        <v>7</v>
      </c>
      <c r="B32" s="8" t="s">
        <v>35</v>
      </c>
      <c r="C32" s="99">
        <v>79481</v>
      </c>
      <c r="D32" s="99">
        <v>73142</v>
      </c>
      <c r="E32" s="95">
        <f t="shared" si="0"/>
        <v>0.92024509002151456</v>
      </c>
      <c r="F32" s="152" t="s">
        <v>178</v>
      </c>
    </row>
    <row r="33" spans="1:6" ht="24" customHeight="1">
      <c r="A33" s="7" t="s">
        <v>7</v>
      </c>
      <c r="B33" s="8" t="s">
        <v>36</v>
      </c>
      <c r="C33" s="94">
        <f>SUM(C34:C40)</f>
        <v>103206</v>
      </c>
      <c r="D33" s="94">
        <f>SUM(D34:D40)</f>
        <v>79528</v>
      </c>
      <c r="E33" s="95">
        <f t="shared" si="0"/>
        <v>0.77057535414607681</v>
      </c>
      <c r="F33" s="150" t="s">
        <v>128</v>
      </c>
    </row>
    <row r="34" spans="1:6" ht="51">
      <c r="A34" s="9" t="s">
        <v>7</v>
      </c>
      <c r="B34" s="4" t="s">
        <v>37</v>
      </c>
      <c r="C34" s="96">
        <v>7874</v>
      </c>
      <c r="D34" s="96">
        <v>4794</v>
      </c>
      <c r="E34" s="97">
        <f t="shared" si="0"/>
        <v>0.60883921767843541</v>
      </c>
      <c r="F34" s="151" t="s">
        <v>179</v>
      </c>
    </row>
    <row r="35" spans="1:6" ht="51">
      <c r="A35" s="9" t="s">
        <v>7</v>
      </c>
      <c r="B35" s="4" t="s">
        <v>38</v>
      </c>
      <c r="C35" s="96">
        <v>8292</v>
      </c>
      <c r="D35" s="96">
        <v>6800</v>
      </c>
      <c r="E35" s="97">
        <f t="shared" si="0"/>
        <v>0.8200675349734684</v>
      </c>
      <c r="F35" s="151" t="s">
        <v>180</v>
      </c>
    </row>
    <row r="36" spans="1:6" ht="24" customHeight="1">
      <c r="A36" s="9" t="s">
        <v>7</v>
      </c>
      <c r="B36" s="4" t="s">
        <v>39</v>
      </c>
      <c r="C36" s="96">
        <v>6178</v>
      </c>
      <c r="D36" s="96">
        <v>1065</v>
      </c>
      <c r="E36" s="97">
        <f t="shared" si="0"/>
        <v>0.17238588539980576</v>
      </c>
      <c r="F36" s="151" t="s">
        <v>181</v>
      </c>
    </row>
    <row r="37" spans="1:6" ht="24" customHeight="1">
      <c r="A37" s="9" t="s">
        <v>7</v>
      </c>
      <c r="B37" s="4" t="s">
        <v>40</v>
      </c>
      <c r="C37" s="96">
        <v>9950</v>
      </c>
      <c r="D37" s="96">
        <v>7951</v>
      </c>
      <c r="E37" s="97">
        <f t="shared" si="0"/>
        <v>0.79909547738693465</v>
      </c>
      <c r="F37" s="151" t="s">
        <v>182</v>
      </c>
    </row>
    <row r="38" spans="1:6" ht="24" customHeight="1">
      <c r="A38" s="9" t="s">
        <v>7</v>
      </c>
      <c r="B38" s="4" t="s">
        <v>41</v>
      </c>
      <c r="C38" s="96">
        <v>0</v>
      </c>
      <c r="D38" s="96">
        <v>0</v>
      </c>
      <c r="E38" s="97"/>
      <c r="F38" s="151"/>
    </row>
    <row r="39" spans="1:6" ht="51">
      <c r="A39" s="9" t="s">
        <v>7</v>
      </c>
      <c r="B39" s="4" t="s">
        <v>42</v>
      </c>
      <c r="C39" s="96">
        <v>35932</v>
      </c>
      <c r="D39" s="96">
        <v>36872</v>
      </c>
      <c r="E39" s="97">
        <f>D39/C39</f>
        <v>1.0261605254369364</v>
      </c>
      <c r="F39" s="151" t="s">
        <v>183</v>
      </c>
    </row>
    <row r="40" spans="1:6" ht="51">
      <c r="A40" s="9" t="s">
        <v>7</v>
      </c>
      <c r="B40" s="4" t="s">
        <v>43</v>
      </c>
      <c r="C40" s="96">
        <v>34980</v>
      </c>
      <c r="D40" s="96">
        <v>22046</v>
      </c>
      <c r="E40" s="97">
        <f>D40/C40</f>
        <v>0.63024585477415662</v>
      </c>
      <c r="F40" s="151" t="s">
        <v>184</v>
      </c>
    </row>
    <row r="41" spans="1:6" ht="24" customHeight="1">
      <c r="A41" s="7" t="s">
        <v>7</v>
      </c>
      <c r="B41" s="8" t="s">
        <v>44</v>
      </c>
      <c r="C41" s="94">
        <f>SUM(C42:C48)</f>
        <v>11997</v>
      </c>
      <c r="D41" s="94">
        <f>SUM(D42:D48)</f>
        <v>11028</v>
      </c>
      <c r="E41" s="95">
        <f>D41/C41</f>
        <v>0.919229807451863</v>
      </c>
      <c r="F41" s="150" t="s">
        <v>128</v>
      </c>
    </row>
    <row r="42" spans="1:6" ht="24" customHeight="1">
      <c r="A42" s="9" t="s">
        <v>7</v>
      </c>
      <c r="B42" s="4" t="s">
        <v>45</v>
      </c>
      <c r="C42" s="100">
        <v>8171</v>
      </c>
      <c r="D42" s="96">
        <v>8590</v>
      </c>
      <c r="E42" s="97">
        <f>D42/C42</f>
        <v>1.0512789132297149</v>
      </c>
      <c r="F42" s="151" t="s">
        <v>185</v>
      </c>
    </row>
    <row r="43" spans="1:6" ht="24" customHeight="1">
      <c r="A43" s="9" t="s">
        <v>7</v>
      </c>
      <c r="B43" s="4" t="s">
        <v>46</v>
      </c>
      <c r="C43" s="96">
        <v>0</v>
      </c>
      <c r="D43" s="96">
        <v>0</v>
      </c>
      <c r="E43" s="97"/>
      <c r="F43" s="151"/>
    </row>
    <row r="44" spans="1:6" ht="24" customHeight="1">
      <c r="A44" s="9" t="s">
        <v>7</v>
      </c>
      <c r="B44" s="4" t="s">
        <v>47</v>
      </c>
      <c r="C44" s="96">
        <v>0</v>
      </c>
      <c r="D44" s="96">
        <v>0</v>
      </c>
      <c r="E44" s="97"/>
      <c r="F44" s="151"/>
    </row>
    <row r="45" spans="1:6" ht="24" customHeight="1">
      <c r="A45" s="9" t="s">
        <v>7</v>
      </c>
      <c r="B45" s="4" t="s">
        <v>48</v>
      </c>
      <c r="C45" s="96">
        <v>0</v>
      </c>
      <c r="D45" s="96">
        <v>0</v>
      </c>
      <c r="E45" s="97"/>
      <c r="F45" s="151"/>
    </row>
    <row r="46" spans="1:6" ht="24" customHeight="1">
      <c r="A46" s="9" t="s">
        <v>7</v>
      </c>
      <c r="B46" s="4" t="s">
        <v>49</v>
      </c>
      <c r="C46" s="96">
        <v>0</v>
      </c>
      <c r="D46" s="96">
        <v>0</v>
      </c>
      <c r="E46" s="97"/>
      <c r="F46" s="151"/>
    </row>
    <row r="47" spans="1:6" ht="24" customHeight="1">
      <c r="A47" s="9" t="s">
        <v>7</v>
      </c>
      <c r="B47" s="4" t="s">
        <v>50</v>
      </c>
      <c r="C47" s="96">
        <v>0</v>
      </c>
      <c r="D47" s="96">
        <v>0</v>
      </c>
      <c r="E47" s="97"/>
      <c r="F47" s="151"/>
    </row>
    <row r="48" spans="1:6" ht="24" customHeight="1">
      <c r="A48" s="9" t="s">
        <v>7</v>
      </c>
      <c r="B48" s="4" t="s">
        <v>51</v>
      </c>
      <c r="C48" s="96">
        <v>3826</v>
      </c>
      <c r="D48" s="96">
        <v>2438</v>
      </c>
      <c r="E48" s="97">
        <f t="shared" ref="E48:E60" si="1">D48/C48</f>
        <v>0.63721902770517513</v>
      </c>
      <c r="F48" s="151" t="s">
        <v>186</v>
      </c>
    </row>
    <row r="49" spans="1:6" ht="24" customHeight="1">
      <c r="A49" s="7" t="s">
        <v>7</v>
      </c>
      <c r="B49" s="8" t="s">
        <v>52</v>
      </c>
      <c r="C49" s="94">
        <f>SUM(C50:C53)</f>
        <v>445839</v>
      </c>
      <c r="D49" s="94">
        <f>SUM(D50:D53)</f>
        <v>461726</v>
      </c>
      <c r="E49" s="95">
        <f t="shared" si="1"/>
        <v>1.0356339396060013</v>
      </c>
      <c r="F49" s="150" t="s">
        <v>128</v>
      </c>
    </row>
    <row r="50" spans="1:6" ht="24" customHeight="1">
      <c r="A50" s="9" t="s">
        <v>7</v>
      </c>
      <c r="B50" s="4" t="s">
        <v>53</v>
      </c>
      <c r="C50" s="96">
        <v>335742</v>
      </c>
      <c r="D50" s="96">
        <v>356747</v>
      </c>
      <c r="E50" s="97">
        <f t="shared" si="1"/>
        <v>1.0625629203376401</v>
      </c>
      <c r="F50" s="151" t="s">
        <v>187</v>
      </c>
    </row>
    <row r="51" spans="1:6" ht="24" customHeight="1">
      <c r="A51" s="9" t="s">
        <v>7</v>
      </c>
      <c r="B51" s="4" t="s">
        <v>54</v>
      </c>
      <c r="C51" s="96">
        <v>3368</v>
      </c>
      <c r="D51" s="96">
        <v>1144</v>
      </c>
      <c r="E51" s="97">
        <f t="shared" si="1"/>
        <v>0.33966745843230406</v>
      </c>
      <c r="F51" s="151" t="s">
        <v>188</v>
      </c>
    </row>
    <row r="52" spans="1:6" ht="25.5">
      <c r="A52" s="9" t="s">
        <v>7</v>
      </c>
      <c r="B52" s="4" t="s">
        <v>55</v>
      </c>
      <c r="C52" s="96">
        <v>25388</v>
      </c>
      <c r="D52" s="96">
        <v>17584</v>
      </c>
      <c r="E52" s="97">
        <f t="shared" si="1"/>
        <v>0.69261068221206867</v>
      </c>
      <c r="F52" s="151" t="s">
        <v>189</v>
      </c>
    </row>
    <row r="53" spans="1:6" ht="38.25">
      <c r="A53" s="9" t="s">
        <v>7</v>
      </c>
      <c r="B53" s="4" t="s">
        <v>56</v>
      </c>
      <c r="C53" s="96">
        <v>81341</v>
      </c>
      <c r="D53" s="96">
        <v>86251</v>
      </c>
      <c r="E53" s="97">
        <f t="shared" si="1"/>
        <v>1.0603631624887817</v>
      </c>
      <c r="F53" s="151" t="s">
        <v>190</v>
      </c>
    </row>
    <row r="54" spans="1:6" ht="30.75" customHeight="1">
      <c r="A54" s="7" t="s">
        <v>7</v>
      </c>
      <c r="B54" s="8" t="s">
        <v>57</v>
      </c>
      <c r="C54" s="94">
        <f>SUM(C55:C57)</f>
        <v>72408</v>
      </c>
      <c r="D54" s="94">
        <f>SUM(D55:D57)</f>
        <v>83289</v>
      </c>
      <c r="E54" s="95">
        <f t="shared" si="1"/>
        <v>1.1502734504474643</v>
      </c>
      <c r="F54" s="150" t="s">
        <v>128</v>
      </c>
    </row>
    <row r="55" spans="1:6" ht="25.5">
      <c r="A55" s="9" t="s">
        <v>7</v>
      </c>
      <c r="B55" s="4" t="s">
        <v>58</v>
      </c>
      <c r="C55" s="96">
        <v>62736</v>
      </c>
      <c r="D55" s="96">
        <v>73660</v>
      </c>
      <c r="E55" s="97">
        <f t="shared" si="1"/>
        <v>1.1741264983422597</v>
      </c>
      <c r="F55" s="151" t="s">
        <v>191</v>
      </c>
    </row>
    <row r="56" spans="1:6" ht="25.5">
      <c r="A56" s="9" t="s">
        <v>7</v>
      </c>
      <c r="B56" s="4" t="s">
        <v>59</v>
      </c>
      <c r="C56" s="96">
        <v>9025</v>
      </c>
      <c r="D56" s="96">
        <v>9025</v>
      </c>
      <c r="E56" s="97">
        <f t="shared" si="1"/>
        <v>1</v>
      </c>
      <c r="F56" s="151" t="s">
        <v>192</v>
      </c>
    </row>
    <row r="57" spans="1:6" ht="24" customHeight="1">
      <c r="A57" s="9" t="s">
        <v>7</v>
      </c>
      <c r="B57" s="4" t="s">
        <v>51</v>
      </c>
      <c r="C57" s="96">
        <v>647</v>
      </c>
      <c r="D57" s="96">
        <v>604</v>
      </c>
      <c r="E57" s="97">
        <f t="shared" si="1"/>
        <v>0.93353941267387941</v>
      </c>
      <c r="F57" s="151" t="s">
        <v>193</v>
      </c>
    </row>
    <row r="58" spans="1:6" ht="24" customHeight="1">
      <c r="A58" s="7" t="s">
        <v>7</v>
      </c>
      <c r="B58" s="8" t="s">
        <v>60</v>
      </c>
      <c r="C58" s="94">
        <f>SUM(C59:C60)</f>
        <v>23811</v>
      </c>
      <c r="D58" s="94">
        <f>SUM(D59:D60)</f>
        <v>22917</v>
      </c>
      <c r="E58" s="95">
        <f t="shared" si="1"/>
        <v>0.96245432783167439</v>
      </c>
      <c r="F58" s="150" t="s">
        <v>128</v>
      </c>
    </row>
    <row r="59" spans="1:6" ht="24" customHeight="1">
      <c r="A59" s="9" t="s">
        <v>7</v>
      </c>
      <c r="B59" s="4" t="s">
        <v>61</v>
      </c>
      <c r="C59" s="96">
        <v>1778</v>
      </c>
      <c r="D59" s="96">
        <v>1341</v>
      </c>
      <c r="E59" s="97">
        <f t="shared" si="1"/>
        <v>0.75421822272215977</v>
      </c>
      <c r="F59" s="151" t="s">
        <v>194</v>
      </c>
    </row>
    <row r="60" spans="1:6" ht="38.25">
      <c r="A60" s="9" t="s">
        <v>7</v>
      </c>
      <c r="B60" s="4" t="s">
        <v>51</v>
      </c>
      <c r="C60" s="96">
        <v>22033</v>
      </c>
      <c r="D60" s="96">
        <v>21576</v>
      </c>
      <c r="E60" s="97">
        <f t="shared" si="1"/>
        <v>0.97925838514954844</v>
      </c>
      <c r="F60" s="151" t="s">
        <v>195</v>
      </c>
    </row>
    <row r="61" spans="1:6" ht="33" customHeight="1">
      <c r="A61" s="3" t="s">
        <v>7</v>
      </c>
      <c r="B61" s="10" t="s">
        <v>62</v>
      </c>
      <c r="C61" s="96">
        <v>0</v>
      </c>
      <c r="D61" s="96"/>
      <c r="E61" s="97"/>
      <c r="F61" s="151"/>
    </row>
    <row r="62" spans="1:6" ht="24" customHeight="1">
      <c r="A62" s="1" t="s">
        <v>12</v>
      </c>
      <c r="B62" s="2" t="s">
        <v>63</v>
      </c>
      <c r="C62" s="99">
        <v>23045</v>
      </c>
      <c r="D62" s="99">
        <v>20159</v>
      </c>
      <c r="E62" s="95">
        <f>D62/C62</f>
        <v>0.8747667606856151</v>
      </c>
      <c r="F62" s="152"/>
    </row>
    <row r="63" spans="1:6" ht="24" customHeight="1">
      <c r="A63" s="1" t="s">
        <v>19</v>
      </c>
      <c r="B63" s="2" t="s">
        <v>64</v>
      </c>
      <c r="C63" s="94">
        <f>C64+C65</f>
        <v>576</v>
      </c>
      <c r="D63" s="94">
        <f>SUM(D64:D65)</f>
        <v>15</v>
      </c>
      <c r="E63" s="95">
        <f>D63/C63</f>
        <v>2.6041666666666668E-2</v>
      </c>
      <c r="F63" s="150" t="s">
        <v>128</v>
      </c>
    </row>
    <row r="64" spans="1:6" ht="29.25" customHeight="1">
      <c r="A64" s="3" t="s">
        <v>7</v>
      </c>
      <c r="B64" s="4" t="s">
        <v>65</v>
      </c>
      <c r="C64" s="96"/>
      <c r="D64" s="96">
        <v>0</v>
      </c>
      <c r="E64" s="97"/>
      <c r="F64" s="151"/>
    </row>
    <row r="65" spans="1:6" ht="24" customHeight="1">
      <c r="A65" s="3" t="s">
        <v>7</v>
      </c>
      <c r="B65" s="4" t="s">
        <v>66</v>
      </c>
      <c r="C65" s="96">
        <v>576</v>
      </c>
      <c r="D65" s="96">
        <v>15</v>
      </c>
      <c r="E65" s="97">
        <f>D65/C65</f>
        <v>2.6041666666666668E-2</v>
      </c>
      <c r="F65" s="151" t="s">
        <v>196</v>
      </c>
    </row>
    <row r="66" spans="1:6" ht="24" customHeight="1">
      <c r="A66" s="5" t="s">
        <v>67</v>
      </c>
      <c r="B66" s="6" t="s">
        <v>68</v>
      </c>
      <c r="C66" s="92">
        <f>SUM(C67:C68)</f>
        <v>0</v>
      </c>
      <c r="D66" s="92">
        <f>SUM(D67:D68)</f>
        <v>0</v>
      </c>
      <c r="E66" s="93"/>
      <c r="F66" s="149" t="s">
        <v>128</v>
      </c>
    </row>
    <row r="67" spans="1:6" ht="24" customHeight="1">
      <c r="A67" s="11" t="s">
        <v>69</v>
      </c>
      <c r="B67" s="12" t="s">
        <v>70</v>
      </c>
      <c r="C67" s="96"/>
      <c r="D67" s="96">
        <v>0</v>
      </c>
      <c r="E67" s="97"/>
      <c r="F67" s="151"/>
    </row>
    <row r="68" spans="1:6" ht="24" customHeight="1">
      <c r="A68" s="11" t="s">
        <v>69</v>
      </c>
      <c r="B68" s="12" t="s">
        <v>71</v>
      </c>
      <c r="C68" s="96"/>
      <c r="D68" s="96">
        <v>0</v>
      </c>
      <c r="E68" s="97"/>
      <c r="F68" s="151"/>
    </row>
    <row r="69" spans="1:6" ht="33" customHeight="1">
      <c r="A69" s="5" t="s">
        <v>72</v>
      </c>
      <c r="B69" s="6" t="s">
        <v>73</v>
      </c>
      <c r="C69" s="92">
        <f>C5-C29+C66</f>
        <v>-32756</v>
      </c>
      <c r="D69" s="92">
        <f>D5-D29+D66</f>
        <v>-30450</v>
      </c>
      <c r="E69" s="93">
        <f>D69/C69</f>
        <v>0.92960068384418126</v>
      </c>
      <c r="F69" s="149" t="s">
        <v>128</v>
      </c>
    </row>
    <row r="70" spans="1:6" ht="24" customHeight="1">
      <c r="A70" s="13"/>
      <c r="B70" s="14"/>
      <c r="C70" s="101"/>
      <c r="D70" s="101"/>
      <c r="E70" s="97"/>
      <c r="F70" s="153"/>
    </row>
    <row r="71" spans="1:6" ht="24" customHeight="1">
      <c r="A71" s="5" t="s">
        <v>74</v>
      </c>
      <c r="B71" s="6" t="s">
        <v>75</v>
      </c>
      <c r="C71" s="102"/>
      <c r="D71" s="102"/>
      <c r="E71" s="103"/>
      <c r="F71" s="149" t="s">
        <v>128</v>
      </c>
    </row>
    <row r="72" spans="1:6" ht="24" customHeight="1">
      <c r="A72" s="13"/>
      <c r="B72" s="14"/>
      <c r="C72" s="101"/>
      <c r="D72" s="101"/>
      <c r="E72" s="97"/>
      <c r="F72" s="153"/>
    </row>
    <row r="73" spans="1:6" ht="24" customHeight="1">
      <c r="A73" s="5" t="s">
        <v>76</v>
      </c>
      <c r="B73" s="6" t="s">
        <v>77</v>
      </c>
      <c r="C73" s="92">
        <f>C69-C71</f>
        <v>-32756</v>
      </c>
      <c r="D73" s="92">
        <f>D69-D71</f>
        <v>-30450</v>
      </c>
      <c r="E73" s="93">
        <f>D73/C73</f>
        <v>0.92960068384418126</v>
      </c>
      <c r="F73" s="149" t="s">
        <v>128</v>
      </c>
    </row>
    <row r="74" spans="1:6" ht="24" customHeight="1">
      <c r="A74" s="15" t="s">
        <v>7</v>
      </c>
      <c r="B74" s="12" t="s">
        <v>7</v>
      </c>
      <c r="C74" s="104"/>
      <c r="D74" s="104" t="s">
        <v>7</v>
      </c>
      <c r="E74" s="97"/>
      <c r="F74" s="154"/>
    </row>
    <row r="75" spans="1:6" ht="24" customHeight="1">
      <c r="A75" s="5" t="s">
        <v>78</v>
      </c>
      <c r="B75" s="6" t="s">
        <v>79</v>
      </c>
      <c r="C75" s="92">
        <f>C76+C81+C86</f>
        <v>43916</v>
      </c>
      <c r="D75" s="92">
        <f>D76+D81+D86</f>
        <v>100000</v>
      </c>
      <c r="E75" s="93">
        <f>D75/C75</f>
        <v>2.2770744147918753</v>
      </c>
      <c r="F75" s="149" t="s">
        <v>128</v>
      </c>
    </row>
    <row r="76" spans="1:6" ht="24" customHeight="1">
      <c r="A76" s="1" t="s">
        <v>5</v>
      </c>
      <c r="B76" s="2" t="s">
        <v>80</v>
      </c>
      <c r="C76" s="94">
        <f>SUM(C77:C80)</f>
        <v>43916</v>
      </c>
      <c r="D76" s="94">
        <f>SUM(D77:D80)</f>
        <v>100000</v>
      </c>
      <c r="E76" s="95">
        <f>D76/C76</f>
        <v>2.2770744147918753</v>
      </c>
      <c r="F76" s="150" t="s">
        <v>128</v>
      </c>
    </row>
    <row r="77" spans="1:6" ht="51">
      <c r="A77" s="3" t="s">
        <v>7</v>
      </c>
      <c r="B77" s="4" t="s">
        <v>81</v>
      </c>
      <c r="C77" s="96">
        <v>43916</v>
      </c>
      <c r="D77" s="96">
        <v>100000</v>
      </c>
      <c r="E77" s="97">
        <f>D77/C77</f>
        <v>2.2770744147918753</v>
      </c>
      <c r="F77" s="151" t="s">
        <v>197</v>
      </c>
    </row>
    <row r="78" spans="1:6" ht="24" customHeight="1">
      <c r="A78" s="3" t="s">
        <v>7</v>
      </c>
      <c r="B78" s="4" t="s">
        <v>16</v>
      </c>
      <c r="C78" s="96"/>
      <c r="D78" s="96"/>
      <c r="E78" s="97"/>
      <c r="F78" s="151"/>
    </row>
    <row r="79" spans="1:6" ht="25.5" customHeight="1">
      <c r="A79" s="3" t="s">
        <v>7</v>
      </c>
      <c r="B79" s="4" t="s">
        <v>17</v>
      </c>
      <c r="C79" s="96"/>
      <c r="D79" s="96"/>
      <c r="E79" s="97"/>
      <c r="F79" s="151"/>
    </row>
    <row r="80" spans="1:6" ht="24" customHeight="1">
      <c r="A80" s="3" t="s">
        <v>7</v>
      </c>
      <c r="B80" s="4" t="s">
        <v>18</v>
      </c>
      <c r="C80" s="96"/>
      <c r="D80" s="96"/>
      <c r="E80" s="97"/>
      <c r="F80" s="151"/>
    </row>
    <row r="81" spans="1:6" ht="24" customHeight="1">
      <c r="A81" s="1" t="s">
        <v>12</v>
      </c>
      <c r="B81" s="2" t="s">
        <v>82</v>
      </c>
      <c r="C81" s="94">
        <f>SUM(C82:C85)</f>
        <v>0</v>
      </c>
      <c r="D81" s="94">
        <f>SUM(D82:D85)</f>
        <v>0</v>
      </c>
      <c r="E81" s="95"/>
      <c r="F81" s="150" t="s">
        <v>128</v>
      </c>
    </row>
    <row r="82" spans="1:6" ht="24" customHeight="1">
      <c r="A82" s="3" t="s">
        <v>7</v>
      </c>
      <c r="B82" s="4" t="s">
        <v>21</v>
      </c>
      <c r="C82" s="96"/>
      <c r="D82" s="96"/>
      <c r="E82" s="97"/>
      <c r="F82" s="151"/>
    </row>
    <row r="83" spans="1:6" ht="24" customHeight="1">
      <c r="A83" s="3" t="s">
        <v>7</v>
      </c>
      <c r="B83" s="4" t="s">
        <v>16</v>
      </c>
      <c r="C83" s="96"/>
      <c r="D83" s="96"/>
      <c r="E83" s="97"/>
      <c r="F83" s="151"/>
    </row>
    <row r="84" spans="1:6" ht="24" customHeight="1">
      <c r="A84" s="3" t="s">
        <v>7</v>
      </c>
      <c r="B84" s="4" t="s">
        <v>17</v>
      </c>
      <c r="C84" s="96"/>
      <c r="D84" s="96"/>
      <c r="E84" s="97"/>
      <c r="F84" s="151"/>
    </row>
    <row r="85" spans="1:6" ht="24" customHeight="1">
      <c r="A85" s="3" t="s">
        <v>7</v>
      </c>
      <c r="B85" s="4" t="s">
        <v>18</v>
      </c>
      <c r="C85" s="96"/>
      <c r="D85" s="96"/>
      <c r="E85" s="97"/>
      <c r="F85" s="151"/>
    </row>
    <row r="86" spans="1:6" ht="24" customHeight="1">
      <c r="A86" s="1" t="s">
        <v>19</v>
      </c>
      <c r="B86" s="2" t="s">
        <v>23</v>
      </c>
      <c r="C86" s="94">
        <f>SUM(C87:C89)</f>
        <v>0</v>
      </c>
      <c r="D86" s="94">
        <f>SUM(D87:D89)</f>
        <v>0</v>
      </c>
      <c r="E86" s="95"/>
      <c r="F86" s="150" t="s">
        <v>128</v>
      </c>
    </row>
    <row r="87" spans="1:6" ht="24" customHeight="1">
      <c r="A87" s="3" t="s">
        <v>7</v>
      </c>
      <c r="B87" s="4" t="s">
        <v>16</v>
      </c>
      <c r="C87" s="96"/>
      <c r="D87" s="96"/>
      <c r="E87" s="97"/>
      <c r="F87" s="151"/>
    </row>
    <row r="88" spans="1:6" ht="24" customHeight="1">
      <c r="A88" s="3" t="s">
        <v>7</v>
      </c>
      <c r="B88" s="4" t="s">
        <v>17</v>
      </c>
      <c r="C88" s="96"/>
      <c r="D88" s="96"/>
      <c r="E88" s="97"/>
      <c r="F88" s="151"/>
    </row>
    <row r="89" spans="1:6" ht="24" customHeight="1">
      <c r="A89" s="3" t="s">
        <v>7</v>
      </c>
      <c r="B89" s="4" t="s">
        <v>18</v>
      </c>
      <c r="C89" s="96"/>
      <c r="D89" s="96"/>
      <c r="E89" s="97"/>
      <c r="F89" s="151"/>
    </row>
    <row r="90" spans="1:6" ht="24" customHeight="1">
      <c r="A90" s="5" t="s">
        <v>83</v>
      </c>
      <c r="B90" s="6" t="s">
        <v>84</v>
      </c>
      <c r="C90" s="102">
        <f>C91</f>
        <v>48026</v>
      </c>
      <c r="D90" s="102">
        <f>D91</f>
        <v>136788</v>
      </c>
      <c r="E90" s="93">
        <f>D90/C90</f>
        <v>2.8482072210885772</v>
      </c>
      <c r="F90" s="149" t="s">
        <v>128</v>
      </c>
    </row>
    <row r="91" spans="1:6" ht="39" customHeight="1">
      <c r="A91" s="13" t="s">
        <v>7</v>
      </c>
      <c r="B91" s="12" t="s">
        <v>85</v>
      </c>
      <c r="C91" s="96">
        <v>48026</v>
      </c>
      <c r="D91" s="96">
        <v>136788</v>
      </c>
      <c r="E91" s="97">
        <f>D91/C91</f>
        <v>2.8482072210885772</v>
      </c>
      <c r="F91" s="155" t="s">
        <v>198</v>
      </c>
    </row>
    <row r="92" spans="1:6" ht="24" customHeight="1">
      <c r="A92" s="16" t="s">
        <v>86</v>
      </c>
      <c r="B92" s="17" t="s">
        <v>87</v>
      </c>
      <c r="C92" s="105"/>
      <c r="D92" s="105"/>
      <c r="E92" s="93"/>
      <c r="F92" s="149" t="s">
        <v>128</v>
      </c>
    </row>
    <row r="93" spans="1:6" ht="24" customHeight="1">
      <c r="A93" s="13"/>
      <c r="B93" s="12" t="s">
        <v>88</v>
      </c>
      <c r="C93" s="96">
        <v>10632</v>
      </c>
      <c r="D93" s="96">
        <v>3834</v>
      </c>
      <c r="E93" s="97">
        <f>D93/C93</f>
        <v>0.3606094808126411</v>
      </c>
      <c r="F93" s="155" t="s">
        <v>199</v>
      </c>
    </row>
    <row r="94" spans="1:6" ht="24" customHeight="1">
      <c r="A94" s="13"/>
      <c r="B94" s="12" t="s">
        <v>89</v>
      </c>
      <c r="C94" s="96">
        <v>2089</v>
      </c>
      <c r="D94" s="96"/>
      <c r="E94" s="97"/>
      <c r="F94" s="155"/>
    </row>
    <row r="95" spans="1:6" ht="24" customHeight="1">
      <c r="A95" s="18" t="s">
        <v>7</v>
      </c>
      <c r="B95" s="19" t="s">
        <v>90</v>
      </c>
      <c r="C95" s="106">
        <v>0</v>
      </c>
      <c r="D95" s="107" t="s">
        <v>7</v>
      </c>
      <c r="E95" s="97"/>
      <c r="F95" s="156"/>
    </row>
    <row r="96" spans="1:6" s="111" customFormat="1" ht="38.25">
      <c r="A96" s="108"/>
      <c r="B96" s="109" t="s">
        <v>91</v>
      </c>
      <c r="C96" s="110">
        <v>7514</v>
      </c>
      <c r="D96" s="110">
        <v>8068</v>
      </c>
      <c r="E96" s="97">
        <f>D96/C96</f>
        <v>1.0737290391269629</v>
      </c>
      <c r="F96" s="157" t="s">
        <v>200</v>
      </c>
    </row>
    <row r="97" spans="1:6" ht="24" customHeight="1" thickBot="1">
      <c r="A97" s="22"/>
      <c r="B97" s="23" t="s">
        <v>90</v>
      </c>
      <c r="C97" s="112">
        <v>0</v>
      </c>
      <c r="D97" s="112"/>
      <c r="E97" s="113"/>
      <c r="F97" s="158"/>
    </row>
    <row r="99" spans="1:6">
      <c r="A99" s="66" t="s">
        <v>118</v>
      </c>
      <c r="B99" s="66"/>
      <c r="C99" s="114"/>
      <c r="D99" s="114"/>
      <c r="E99" s="66" t="s">
        <v>107</v>
      </c>
      <c r="F99" s="159"/>
    </row>
    <row r="100" spans="1:6" ht="15.75">
      <c r="A100" s="68"/>
      <c r="B100" s="69" t="s">
        <v>165</v>
      </c>
      <c r="C100" s="115"/>
      <c r="D100" s="115"/>
      <c r="E100" s="68"/>
      <c r="F100" s="160"/>
    </row>
    <row r="101" spans="1:6" ht="15.75">
      <c r="A101" s="68"/>
      <c r="B101" s="69"/>
      <c r="C101" s="115"/>
      <c r="D101" s="115"/>
      <c r="E101" s="68"/>
      <c r="F101" s="160"/>
    </row>
    <row r="102" spans="1:6" ht="15.75">
      <c r="A102" s="68"/>
      <c r="B102" s="68"/>
      <c r="C102" s="115"/>
      <c r="D102" s="115"/>
      <c r="E102" s="68"/>
      <c r="F102" s="160"/>
    </row>
    <row r="103" spans="1:6">
      <c r="A103" s="71" t="s">
        <v>108</v>
      </c>
      <c r="B103" s="71"/>
      <c r="C103" s="114"/>
      <c r="D103" s="114"/>
      <c r="E103" s="66"/>
      <c r="F103" s="159"/>
    </row>
    <row r="104" spans="1:6">
      <c r="A104" s="66"/>
      <c r="B104" s="66"/>
      <c r="C104" s="114"/>
      <c r="D104" s="114"/>
      <c r="E104" s="66"/>
      <c r="F104" s="159"/>
    </row>
    <row r="105" spans="1:6">
      <c r="A105" s="66"/>
      <c r="B105" s="66"/>
      <c r="C105" s="114"/>
      <c r="D105" s="114"/>
      <c r="E105" s="66"/>
      <c r="F105" s="159"/>
    </row>
    <row r="106" spans="1:6">
      <c r="A106" s="66" t="s">
        <v>109</v>
      </c>
      <c r="B106" s="66"/>
      <c r="C106" s="114"/>
      <c r="D106" s="114" t="s">
        <v>110</v>
      </c>
      <c r="E106" s="66"/>
      <c r="F106" s="159"/>
    </row>
  </sheetData>
  <mergeCells count="1">
    <mergeCell ref="A2:F2"/>
  </mergeCells>
  <pageMargins left="0.70866141732283472" right="0.70866141732283472" top="0.74803149606299213" bottom="0.74803149606299213" header="0.31496062992125984" footer="0.31496062992125984"/>
  <pageSetup paperSize="9" orientation="landscape" r:id="rId1"/>
</worksheet>
</file>

<file path=xl/worksheets/sheet4.xml><?xml version="1.0" encoding="utf-8"?>
<worksheet xmlns="http://schemas.openxmlformats.org/spreadsheetml/2006/main" xmlns:r="http://schemas.openxmlformats.org/officeDocument/2006/relationships">
  <dimension ref="A2:K116"/>
  <sheetViews>
    <sheetView tabSelected="1" topLeftCell="A2" zoomScaleNormal="100" workbookViewId="0">
      <selection activeCell="A2" sqref="A2:I117"/>
    </sheetView>
  </sheetViews>
  <sheetFormatPr defaultRowHeight="12"/>
  <cols>
    <col min="1" max="1" width="8.875" style="192" customWidth="1"/>
    <col min="2" max="2" width="7.5" style="192" customWidth="1"/>
    <col min="3" max="3" width="11.25" style="192" customWidth="1"/>
    <col min="4" max="4" width="9.5" style="192" customWidth="1"/>
    <col min="5" max="5" width="9" style="192"/>
    <col min="6" max="6" width="10" style="192" customWidth="1"/>
    <col min="7" max="7" width="8.625" style="192" customWidth="1"/>
    <col min="8" max="8" width="8.75" style="264" customWidth="1"/>
    <col min="9" max="9" width="34.75" style="265" customWidth="1"/>
    <col min="10" max="256" width="9" style="192"/>
    <col min="257" max="257" width="18.25" style="192" customWidth="1"/>
    <col min="258" max="258" width="9" style="192"/>
    <col min="259" max="260" width="11.25" style="192" customWidth="1"/>
    <col min="261" max="261" width="9" style="192"/>
    <col min="262" max="262" width="10.875" style="192" customWidth="1"/>
    <col min="263" max="264" width="10" style="192" customWidth="1"/>
    <col min="265" max="265" width="34.75" style="192" customWidth="1"/>
    <col min="266" max="512" width="9" style="192"/>
    <col min="513" max="513" width="18.25" style="192" customWidth="1"/>
    <col min="514" max="514" width="9" style="192"/>
    <col min="515" max="516" width="11.25" style="192" customWidth="1"/>
    <col min="517" max="517" width="9" style="192"/>
    <col min="518" max="518" width="10.875" style="192" customWidth="1"/>
    <col min="519" max="520" width="10" style="192" customWidth="1"/>
    <col min="521" max="521" width="34.75" style="192" customWidth="1"/>
    <col min="522" max="768" width="9" style="192"/>
    <col min="769" max="769" width="18.25" style="192" customWidth="1"/>
    <col min="770" max="770" width="9" style="192"/>
    <col min="771" max="772" width="11.25" style="192" customWidth="1"/>
    <col min="773" max="773" width="9" style="192"/>
    <col min="774" max="774" width="10.875" style="192" customWidth="1"/>
    <col min="775" max="776" width="10" style="192" customWidth="1"/>
    <col min="777" max="777" width="34.75" style="192" customWidth="1"/>
    <col min="778" max="1024" width="9" style="192"/>
    <col min="1025" max="1025" width="18.25" style="192" customWidth="1"/>
    <col min="1026" max="1026" width="9" style="192"/>
    <col min="1027" max="1028" width="11.25" style="192" customWidth="1"/>
    <col min="1029" max="1029" width="9" style="192"/>
    <col min="1030" max="1030" width="10.875" style="192" customWidth="1"/>
    <col min="1031" max="1032" width="10" style="192" customWidth="1"/>
    <col min="1033" max="1033" width="34.75" style="192" customWidth="1"/>
    <col min="1034" max="1280" width="9" style="192"/>
    <col min="1281" max="1281" width="18.25" style="192" customWidth="1"/>
    <col min="1282" max="1282" width="9" style="192"/>
    <col min="1283" max="1284" width="11.25" style="192" customWidth="1"/>
    <col min="1285" max="1285" width="9" style="192"/>
    <col min="1286" max="1286" width="10.875" style="192" customWidth="1"/>
    <col min="1287" max="1288" width="10" style="192" customWidth="1"/>
    <col min="1289" max="1289" width="34.75" style="192" customWidth="1"/>
    <col min="1290" max="1536" width="9" style="192"/>
    <col min="1537" max="1537" width="18.25" style="192" customWidth="1"/>
    <col min="1538" max="1538" width="9" style="192"/>
    <col min="1539" max="1540" width="11.25" style="192" customWidth="1"/>
    <col min="1541" max="1541" width="9" style="192"/>
    <col min="1542" max="1542" width="10.875" style="192" customWidth="1"/>
    <col min="1543" max="1544" width="10" style="192" customWidth="1"/>
    <col min="1545" max="1545" width="34.75" style="192" customWidth="1"/>
    <col min="1546" max="1792" width="9" style="192"/>
    <col min="1793" max="1793" width="18.25" style="192" customWidth="1"/>
    <col min="1794" max="1794" width="9" style="192"/>
    <col min="1795" max="1796" width="11.25" style="192" customWidth="1"/>
    <col min="1797" max="1797" width="9" style="192"/>
    <col min="1798" max="1798" width="10.875" style="192" customWidth="1"/>
    <col min="1799" max="1800" width="10" style="192" customWidth="1"/>
    <col min="1801" max="1801" width="34.75" style="192" customWidth="1"/>
    <col min="1802" max="2048" width="9" style="192"/>
    <col min="2049" max="2049" width="18.25" style="192" customWidth="1"/>
    <col min="2050" max="2050" width="9" style="192"/>
    <col min="2051" max="2052" width="11.25" style="192" customWidth="1"/>
    <col min="2053" max="2053" width="9" style="192"/>
    <col min="2054" max="2054" width="10.875" style="192" customWidth="1"/>
    <col min="2055" max="2056" width="10" style="192" customWidth="1"/>
    <col min="2057" max="2057" width="34.75" style="192" customWidth="1"/>
    <col min="2058" max="2304" width="9" style="192"/>
    <col min="2305" max="2305" width="18.25" style="192" customWidth="1"/>
    <col min="2306" max="2306" width="9" style="192"/>
    <col min="2307" max="2308" width="11.25" style="192" customWidth="1"/>
    <col min="2309" max="2309" width="9" style="192"/>
    <col min="2310" max="2310" width="10.875" style="192" customWidth="1"/>
    <col min="2311" max="2312" width="10" style="192" customWidth="1"/>
    <col min="2313" max="2313" width="34.75" style="192" customWidth="1"/>
    <col min="2314" max="2560" width="9" style="192"/>
    <col min="2561" max="2561" width="18.25" style="192" customWidth="1"/>
    <col min="2562" max="2562" width="9" style="192"/>
    <col min="2563" max="2564" width="11.25" style="192" customWidth="1"/>
    <col min="2565" max="2565" width="9" style="192"/>
    <col min="2566" max="2566" width="10.875" style="192" customWidth="1"/>
    <col min="2567" max="2568" width="10" style="192" customWidth="1"/>
    <col min="2569" max="2569" width="34.75" style="192" customWidth="1"/>
    <col min="2570" max="2816" width="9" style="192"/>
    <col min="2817" max="2817" width="18.25" style="192" customWidth="1"/>
    <col min="2818" max="2818" width="9" style="192"/>
    <col min="2819" max="2820" width="11.25" style="192" customWidth="1"/>
    <col min="2821" max="2821" width="9" style="192"/>
    <col min="2822" max="2822" width="10.875" style="192" customWidth="1"/>
    <col min="2823" max="2824" width="10" style="192" customWidth="1"/>
    <col min="2825" max="2825" width="34.75" style="192" customWidth="1"/>
    <col min="2826" max="3072" width="9" style="192"/>
    <col min="3073" max="3073" width="18.25" style="192" customWidth="1"/>
    <col min="3074" max="3074" width="9" style="192"/>
    <col min="3075" max="3076" width="11.25" style="192" customWidth="1"/>
    <col min="3077" max="3077" width="9" style="192"/>
    <col min="3078" max="3078" width="10.875" style="192" customWidth="1"/>
    <col min="3079" max="3080" width="10" style="192" customWidth="1"/>
    <col min="3081" max="3081" width="34.75" style="192" customWidth="1"/>
    <col min="3082" max="3328" width="9" style="192"/>
    <col min="3329" max="3329" width="18.25" style="192" customWidth="1"/>
    <col min="3330" max="3330" width="9" style="192"/>
    <col min="3331" max="3332" width="11.25" style="192" customWidth="1"/>
    <col min="3333" max="3333" width="9" style="192"/>
    <col min="3334" max="3334" width="10.875" style="192" customWidth="1"/>
    <col min="3335" max="3336" width="10" style="192" customWidth="1"/>
    <col min="3337" max="3337" width="34.75" style="192" customWidth="1"/>
    <col min="3338" max="3584" width="9" style="192"/>
    <col min="3585" max="3585" width="18.25" style="192" customWidth="1"/>
    <col min="3586" max="3586" width="9" style="192"/>
    <col min="3587" max="3588" width="11.25" style="192" customWidth="1"/>
    <col min="3589" max="3589" width="9" style="192"/>
    <col min="3590" max="3590" width="10.875" style="192" customWidth="1"/>
    <col min="3591" max="3592" width="10" style="192" customWidth="1"/>
    <col min="3593" max="3593" width="34.75" style="192" customWidth="1"/>
    <col min="3594" max="3840" width="9" style="192"/>
    <col min="3841" max="3841" width="18.25" style="192" customWidth="1"/>
    <col min="3842" max="3842" width="9" style="192"/>
    <col min="3843" max="3844" width="11.25" style="192" customWidth="1"/>
    <col min="3845" max="3845" width="9" style="192"/>
    <col min="3846" max="3846" width="10.875" style="192" customWidth="1"/>
    <col min="3847" max="3848" width="10" style="192" customWidth="1"/>
    <col min="3849" max="3849" width="34.75" style="192" customWidth="1"/>
    <col min="3850" max="4096" width="9" style="192"/>
    <col min="4097" max="4097" width="18.25" style="192" customWidth="1"/>
    <col min="4098" max="4098" width="9" style="192"/>
    <col min="4099" max="4100" width="11.25" style="192" customWidth="1"/>
    <col min="4101" max="4101" width="9" style="192"/>
    <col min="4102" max="4102" width="10.875" style="192" customWidth="1"/>
    <col min="4103" max="4104" width="10" style="192" customWidth="1"/>
    <col min="4105" max="4105" width="34.75" style="192" customWidth="1"/>
    <col min="4106" max="4352" width="9" style="192"/>
    <col min="4353" max="4353" width="18.25" style="192" customWidth="1"/>
    <col min="4354" max="4354" width="9" style="192"/>
    <col min="4355" max="4356" width="11.25" style="192" customWidth="1"/>
    <col min="4357" max="4357" width="9" style="192"/>
    <col min="4358" max="4358" width="10.875" style="192" customWidth="1"/>
    <col min="4359" max="4360" width="10" style="192" customWidth="1"/>
    <col min="4361" max="4361" width="34.75" style="192" customWidth="1"/>
    <col min="4362" max="4608" width="9" style="192"/>
    <col min="4609" max="4609" width="18.25" style="192" customWidth="1"/>
    <col min="4610" max="4610" width="9" style="192"/>
    <col min="4611" max="4612" width="11.25" style="192" customWidth="1"/>
    <col min="4613" max="4613" width="9" style="192"/>
    <col min="4614" max="4614" width="10.875" style="192" customWidth="1"/>
    <col min="4615" max="4616" width="10" style="192" customWidth="1"/>
    <col min="4617" max="4617" width="34.75" style="192" customWidth="1"/>
    <col min="4618" max="4864" width="9" style="192"/>
    <col min="4865" max="4865" width="18.25" style="192" customWidth="1"/>
    <col min="4866" max="4866" width="9" style="192"/>
    <col min="4867" max="4868" width="11.25" style="192" customWidth="1"/>
    <col min="4869" max="4869" width="9" style="192"/>
    <col min="4870" max="4870" width="10.875" style="192" customWidth="1"/>
    <col min="4871" max="4872" width="10" style="192" customWidth="1"/>
    <col min="4873" max="4873" width="34.75" style="192" customWidth="1"/>
    <col min="4874" max="5120" width="9" style="192"/>
    <col min="5121" max="5121" width="18.25" style="192" customWidth="1"/>
    <col min="5122" max="5122" width="9" style="192"/>
    <col min="5123" max="5124" width="11.25" style="192" customWidth="1"/>
    <col min="5125" max="5125" width="9" style="192"/>
    <col min="5126" max="5126" width="10.875" style="192" customWidth="1"/>
    <col min="5127" max="5128" width="10" style="192" customWidth="1"/>
    <col min="5129" max="5129" width="34.75" style="192" customWidth="1"/>
    <col min="5130" max="5376" width="9" style="192"/>
    <col min="5377" max="5377" width="18.25" style="192" customWidth="1"/>
    <col min="5378" max="5378" width="9" style="192"/>
    <col min="5379" max="5380" width="11.25" style="192" customWidth="1"/>
    <col min="5381" max="5381" width="9" style="192"/>
    <col min="5382" max="5382" width="10.875" style="192" customWidth="1"/>
    <col min="5383" max="5384" width="10" style="192" customWidth="1"/>
    <col min="5385" max="5385" width="34.75" style="192" customWidth="1"/>
    <col min="5386" max="5632" width="9" style="192"/>
    <col min="5633" max="5633" width="18.25" style="192" customWidth="1"/>
    <col min="5634" max="5634" width="9" style="192"/>
    <col min="5635" max="5636" width="11.25" style="192" customWidth="1"/>
    <col min="5637" max="5637" width="9" style="192"/>
    <col min="5638" max="5638" width="10.875" style="192" customWidth="1"/>
    <col min="5639" max="5640" width="10" style="192" customWidth="1"/>
    <col min="5641" max="5641" width="34.75" style="192" customWidth="1"/>
    <col min="5642" max="5888" width="9" style="192"/>
    <col min="5889" max="5889" width="18.25" style="192" customWidth="1"/>
    <col min="5890" max="5890" width="9" style="192"/>
    <col min="5891" max="5892" width="11.25" style="192" customWidth="1"/>
    <col min="5893" max="5893" width="9" style="192"/>
    <col min="5894" max="5894" width="10.875" style="192" customWidth="1"/>
    <col min="5895" max="5896" width="10" style="192" customWidth="1"/>
    <col min="5897" max="5897" width="34.75" style="192" customWidth="1"/>
    <col min="5898" max="6144" width="9" style="192"/>
    <col min="6145" max="6145" width="18.25" style="192" customWidth="1"/>
    <col min="6146" max="6146" width="9" style="192"/>
    <col min="6147" max="6148" width="11.25" style="192" customWidth="1"/>
    <col min="6149" max="6149" width="9" style="192"/>
    <col min="6150" max="6150" width="10.875" style="192" customWidth="1"/>
    <col min="6151" max="6152" width="10" style="192" customWidth="1"/>
    <col min="6153" max="6153" width="34.75" style="192" customWidth="1"/>
    <col min="6154" max="6400" width="9" style="192"/>
    <col min="6401" max="6401" width="18.25" style="192" customWidth="1"/>
    <col min="6402" max="6402" width="9" style="192"/>
    <col min="6403" max="6404" width="11.25" style="192" customWidth="1"/>
    <col min="6405" max="6405" width="9" style="192"/>
    <col min="6406" max="6406" width="10.875" style="192" customWidth="1"/>
    <col min="6407" max="6408" width="10" style="192" customWidth="1"/>
    <col min="6409" max="6409" width="34.75" style="192" customWidth="1"/>
    <col min="6410" max="6656" width="9" style="192"/>
    <col min="6657" max="6657" width="18.25" style="192" customWidth="1"/>
    <col min="6658" max="6658" width="9" style="192"/>
    <col min="6659" max="6660" width="11.25" style="192" customWidth="1"/>
    <col min="6661" max="6661" width="9" style="192"/>
    <col min="6662" max="6662" width="10.875" style="192" customWidth="1"/>
    <col min="6663" max="6664" width="10" style="192" customWidth="1"/>
    <col min="6665" max="6665" width="34.75" style="192" customWidth="1"/>
    <col min="6666" max="6912" width="9" style="192"/>
    <col min="6913" max="6913" width="18.25" style="192" customWidth="1"/>
    <col min="6914" max="6914" width="9" style="192"/>
    <col min="6915" max="6916" width="11.25" style="192" customWidth="1"/>
    <col min="6917" max="6917" width="9" style="192"/>
    <col min="6918" max="6918" width="10.875" style="192" customWidth="1"/>
    <col min="6919" max="6920" width="10" style="192" customWidth="1"/>
    <col min="6921" max="6921" width="34.75" style="192" customWidth="1"/>
    <col min="6922" max="7168" width="9" style="192"/>
    <col min="7169" max="7169" width="18.25" style="192" customWidth="1"/>
    <col min="7170" max="7170" width="9" style="192"/>
    <col min="7171" max="7172" width="11.25" style="192" customWidth="1"/>
    <col min="7173" max="7173" width="9" style="192"/>
    <col min="7174" max="7174" width="10.875" style="192" customWidth="1"/>
    <col min="7175" max="7176" width="10" style="192" customWidth="1"/>
    <col min="7177" max="7177" width="34.75" style="192" customWidth="1"/>
    <col min="7178" max="7424" width="9" style="192"/>
    <col min="7425" max="7425" width="18.25" style="192" customWidth="1"/>
    <col min="7426" max="7426" width="9" style="192"/>
    <col min="7427" max="7428" width="11.25" style="192" customWidth="1"/>
    <col min="7429" max="7429" width="9" style="192"/>
    <col min="7430" max="7430" width="10.875" style="192" customWidth="1"/>
    <col min="7431" max="7432" width="10" style="192" customWidth="1"/>
    <col min="7433" max="7433" width="34.75" style="192" customWidth="1"/>
    <col min="7434" max="7680" width="9" style="192"/>
    <col min="7681" max="7681" width="18.25" style="192" customWidth="1"/>
    <col min="7682" max="7682" width="9" style="192"/>
    <col min="7683" max="7684" width="11.25" style="192" customWidth="1"/>
    <col min="7685" max="7685" width="9" style="192"/>
    <col min="7686" max="7686" width="10.875" style="192" customWidth="1"/>
    <col min="7687" max="7688" width="10" style="192" customWidth="1"/>
    <col min="7689" max="7689" width="34.75" style="192" customWidth="1"/>
    <col min="7690" max="7936" width="9" style="192"/>
    <col min="7937" max="7937" width="18.25" style="192" customWidth="1"/>
    <col min="7938" max="7938" width="9" style="192"/>
    <col min="7939" max="7940" width="11.25" style="192" customWidth="1"/>
    <col min="7941" max="7941" width="9" style="192"/>
    <col min="7942" max="7942" width="10.875" style="192" customWidth="1"/>
    <col min="7943" max="7944" width="10" style="192" customWidth="1"/>
    <col min="7945" max="7945" width="34.75" style="192" customWidth="1"/>
    <col min="7946" max="8192" width="9" style="192"/>
    <col min="8193" max="8193" width="18.25" style="192" customWidth="1"/>
    <col min="8194" max="8194" width="9" style="192"/>
    <col min="8195" max="8196" width="11.25" style="192" customWidth="1"/>
    <col min="8197" max="8197" width="9" style="192"/>
    <col min="8198" max="8198" width="10.875" style="192" customWidth="1"/>
    <col min="8199" max="8200" width="10" style="192" customWidth="1"/>
    <col min="8201" max="8201" width="34.75" style="192" customWidth="1"/>
    <col min="8202" max="8448" width="9" style="192"/>
    <col min="8449" max="8449" width="18.25" style="192" customWidth="1"/>
    <col min="8450" max="8450" width="9" style="192"/>
    <col min="8451" max="8452" width="11.25" style="192" customWidth="1"/>
    <col min="8453" max="8453" width="9" style="192"/>
    <col min="8454" max="8454" width="10.875" style="192" customWidth="1"/>
    <col min="8455" max="8456" width="10" style="192" customWidth="1"/>
    <col min="8457" max="8457" width="34.75" style="192" customWidth="1"/>
    <col min="8458" max="8704" width="9" style="192"/>
    <col min="8705" max="8705" width="18.25" style="192" customWidth="1"/>
    <col min="8706" max="8706" width="9" style="192"/>
    <col min="8707" max="8708" width="11.25" style="192" customWidth="1"/>
    <col min="8709" max="8709" width="9" style="192"/>
    <col min="8710" max="8710" width="10.875" style="192" customWidth="1"/>
    <col min="8711" max="8712" width="10" style="192" customWidth="1"/>
    <col min="8713" max="8713" width="34.75" style="192" customWidth="1"/>
    <col min="8714" max="8960" width="9" style="192"/>
    <col min="8961" max="8961" width="18.25" style="192" customWidth="1"/>
    <col min="8962" max="8962" width="9" style="192"/>
    <col min="8963" max="8964" width="11.25" style="192" customWidth="1"/>
    <col min="8965" max="8965" width="9" style="192"/>
    <col min="8966" max="8966" width="10.875" style="192" customWidth="1"/>
    <col min="8967" max="8968" width="10" style="192" customWidth="1"/>
    <col min="8969" max="8969" width="34.75" style="192" customWidth="1"/>
    <col min="8970" max="9216" width="9" style="192"/>
    <col min="9217" max="9217" width="18.25" style="192" customWidth="1"/>
    <col min="9218" max="9218" width="9" style="192"/>
    <col min="9219" max="9220" width="11.25" style="192" customWidth="1"/>
    <col min="9221" max="9221" width="9" style="192"/>
    <col min="9222" max="9222" width="10.875" style="192" customWidth="1"/>
    <col min="9223" max="9224" width="10" style="192" customWidth="1"/>
    <col min="9225" max="9225" width="34.75" style="192" customWidth="1"/>
    <col min="9226" max="9472" width="9" style="192"/>
    <col min="9473" max="9473" width="18.25" style="192" customWidth="1"/>
    <col min="9474" max="9474" width="9" style="192"/>
    <col min="9475" max="9476" width="11.25" style="192" customWidth="1"/>
    <col min="9477" max="9477" width="9" style="192"/>
    <col min="9478" max="9478" width="10.875" style="192" customWidth="1"/>
    <col min="9479" max="9480" width="10" style="192" customWidth="1"/>
    <col min="9481" max="9481" width="34.75" style="192" customWidth="1"/>
    <col min="9482" max="9728" width="9" style="192"/>
    <col min="9729" max="9729" width="18.25" style="192" customWidth="1"/>
    <col min="9730" max="9730" width="9" style="192"/>
    <col min="9731" max="9732" width="11.25" style="192" customWidth="1"/>
    <col min="9733" max="9733" width="9" style="192"/>
    <col min="9734" max="9734" width="10.875" style="192" customWidth="1"/>
    <col min="9735" max="9736" width="10" style="192" customWidth="1"/>
    <col min="9737" max="9737" width="34.75" style="192" customWidth="1"/>
    <col min="9738" max="9984" width="9" style="192"/>
    <col min="9985" max="9985" width="18.25" style="192" customWidth="1"/>
    <col min="9986" max="9986" width="9" style="192"/>
    <col min="9987" max="9988" width="11.25" style="192" customWidth="1"/>
    <col min="9989" max="9989" width="9" style="192"/>
    <col min="9990" max="9990" width="10.875" style="192" customWidth="1"/>
    <col min="9991" max="9992" width="10" style="192" customWidth="1"/>
    <col min="9993" max="9993" width="34.75" style="192" customWidth="1"/>
    <col min="9994" max="10240" width="9" style="192"/>
    <col min="10241" max="10241" width="18.25" style="192" customWidth="1"/>
    <col min="10242" max="10242" width="9" style="192"/>
    <col min="10243" max="10244" width="11.25" style="192" customWidth="1"/>
    <col min="10245" max="10245" width="9" style="192"/>
    <col min="10246" max="10246" width="10.875" style="192" customWidth="1"/>
    <col min="10247" max="10248" width="10" style="192" customWidth="1"/>
    <col min="10249" max="10249" width="34.75" style="192" customWidth="1"/>
    <col min="10250" max="10496" width="9" style="192"/>
    <col min="10497" max="10497" width="18.25" style="192" customWidth="1"/>
    <col min="10498" max="10498" width="9" style="192"/>
    <col min="10499" max="10500" width="11.25" style="192" customWidth="1"/>
    <col min="10501" max="10501" width="9" style="192"/>
    <col min="10502" max="10502" width="10.875" style="192" customWidth="1"/>
    <col min="10503" max="10504" width="10" style="192" customWidth="1"/>
    <col min="10505" max="10505" width="34.75" style="192" customWidth="1"/>
    <col min="10506" max="10752" width="9" style="192"/>
    <col min="10753" max="10753" width="18.25" style="192" customWidth="1"/>
    <col min="10754" max="10754" width="9" style="192"/>
    <col min="10755" max="10756" width="11.25" style="192" customWidth="1"/>
    <col min="10757" max="10757" width="9" style="192"/>
    <col min="10758" max="10758" width="10.875" style="192" customWidth="1"/>
    <col min="10759" max="10760" width="10" style="192" customWidth="1"/>
    <col min="10761" max="10761" width="34.75" style="192" customWidth="1"/>
    <col min="10762" max="11008" width="9" style="192"/>
    <col min="11009" max="11009" width="18.25" style="192" customWidth="1"/>
    <col min="11010" max="11010" width="9" style="192"/>
    <col min="11011" max="11012" width="11.25" style="192" customWidth="1"/>
    <col min="11013" max="11013" width="9" style="192"/>
    <col min="11014" max="11014" width="10.875" style="192" customWidth="1"/>
    <col min="11015" max="11016" width="10" style="192" customWidth="1"/>
    <col min="11017" max="11017" width="34.75" style="192" customWidth="1"/>
    <col min="11018" max="11264" width="9" style="192"/>
    <col min="11265" max="11265" width="18.25" style="192" customWidth="1"/>
    <col min="11266" max="11266" width="9" style="192"/>
    <col min="11267" max="11268" width="11.25" style="192" customWidth="1"/>
    <col min="11269" max="11269" width="9" style="192"/>
    <col min="11270" max="11270" width="10.875" style="192" customWidth="1"/>
    <col min="11271" max="11272" width="10" style="192" customWidth="1"/>
    <col min="11273" max="11273" width="34.75" style="192" customWidth="1"/>
    <col min="11274" max="11520" width="9" style="192"/>
    <col min="11521" max="11521" width="18.25" style="192" customWidth="1"/>
    <col min="11522" max="11522" width="9" style="192"/>
    <col min="11523" max="11524" width="11.25" style="192" customWidth="1"/>
    <col min="11525" max="11525" width="9" style="192"/>
    <col min="11526" max="11526" width="10.875" style="192" customWidth="1"/>
    <col min="11527" max="11528" width="10" style="192" customWidth="1"/>
    <col min="11529" max="11529" width="34.75" style="192" customWidth="1"/>
    <col min="11530" max="11776" width="9" style="192"/>
    <col min="11777" max="11777" width="18.25" style="192" customWidth="1"/>
    <col min="11778" max="11778" width="9" style="192"/>
    <col min="11779" max="11780" width="11.25" style="192" customWidth="1"/>
    <col min="11781" max="11781" width="9" style="192"/>
    <col min="11782" max="11782" width="10.875" style="192" customWidth="1"/>
    <col min="11783" max="11784" width="10" style="192" customWidth="1"/>
    <col min="11785" max="11785" width="34.75" style="192" customWidth="1"/>
    <col min="11786" max="12032" width="9" style="192"/>
    <col min="12033" max="12033" width="18.25" style="192" customWidth="1"/>
    <col min="12034" max="12034" width="9" style="192"/>
    <col min="12035" max="12036" width="11.25" style="192" customWidth="1"/>
    <col min="12037" max="12037" width="9" style="192"/>
    <col min="12038" max="12038" width="10.875" style="192" customWidth="1"/>
    <col min="12039" max="12040" width="10" style="192" customWidth="1"/>
    <col min="12041" max="12041" width="34.75" style="192" customWidth="1"/>
    <col min="12042" max="12288" width="9" style="192"/>
    <col min="12289" max="12289" width="18.25" style="192" customWidth="1"/>
    <col min="12290" max="12290" width="9" style="192"/>
    <col min="12291" max="12292" width="11.25" style="192" customWidth="1"/>
    <col min="12293" max="12293" width="9" style="192"/>
    <col min="12294" max="12294" width="10.875" style="192" customWidth="1"/>
    <col min="12295" max="12296" width="10" style="192" customWidth="1"/>
    <col min="12297" max="12297" width="34.75" style="192" customWidth="1"/>
    <col min="12298" max="12544" width="9" style="192"/>
    <col min="12545" max="12545" width="18.25" style="192" customWidth="1"/>
    <col min="12546" max="12546" width="9" style="192"/>
    <col min="12547" max="12548" width="11.25" style="192" customWidth="1"/>
    <col min="12549" max="12549" width="9" style="192"/>
    <col min="12550" max="12550" width="10.875" style="192" customWidth="1"/>
    <col min="12551" max="12552" width="10" style="192" customWidth="1"/>
    <col min="12553" max="12553" width="34.75" style="192" customWidth="1"/>
    <col min="12554" max="12800" width="9" style="192"/>
    <col min="12801" max="12801" width="18.25" style="192" customWidth="1"/>
    <col min="12802" max="12802" width="9" style="192"/>
    <col min="12803" max="12804" width="11.25" style="192" customWidth="1"/>
    <col min="12805" max="12805" width="9" style="192"/>
    <col min="12806" max="12806" width="10.875" style="192" customWidth="1"/>
    <col min="12807" max="12808" width="10" style="192" customWidth="1"/>
    <col min="12809" max="12809" width="34.75" style="192" customWidth="1"/>
    <col min="12810" max="13056" width="9" style="192"/>
    <col min="13057" max="13057" width="18.25" style="192" customWidth="1"/>
    <col min="13058" max="13058" width="9" style="192"/>
    <col min="13059" max="13060" width="11.25" style="192" customWidth="1"/>
    <col min="13061" max="13061" width="9" style="192"/>
    <col min="13062" max="13062" width="10.875" style="192" customWidth="1"/>
    <col min="13063" max="13064" width="10" style="192" customWidth="1"/>
    <col min="13065" max="13065" width="34.75" style="192" customWidth="1"/>
    <col min="13066" max="13312" width="9" style="192"/>
    <col min="13313" max="13313" width="18.25" style="192" customWidth="1"/>
    <col min="13314" max="13314" width="9" style="192"/>
    <col min="13315" max="13316" width="11.25" style="192" customWidth="1"/>
    <col min="13317" max="13317" width="9" style="192"/>
    <col min="13318" max="13318" width="10.875" style="192" customWidth="1"/>
    <col min="13319" max="13320" width="10" style="192" customWidth="1"/>
    <col min="13321" max="13321" width="34.75" style="192" customWidth="1"/>
    <col min="13322" max="13568" width="9" style="192"/>
    <col min="13569" max="13569" width="18.25" style="192" customWidth="1"/>
    <col min="13570" max="13570" width="9" style="192"/>
    <col min="13571" max="13572" width="11.25" style="192" customWidth="1"/>
    <col min="13573" max="13573" width="9" style="192"/>
    <col min="13574" max="13574" width="10.875" style="192" customWidth="1"/>
    <col min="13575" max="13576" width="10" style="192" customWidth="1"/>
    <col min="13577" max="13577" width="34.75" style="192" customWidth="1"/>
    <col min="13578" max="13824" width="9" style="192"/>
    <col min="13825" max="13825" width="18.25" style="192" customWidth="1"/>
    <col min="13826" max="13826" width="9" style="192"/>
    <col min="13827" max="13828" width="11.25" style="192" customWidth="1"/>
    <col min="13829" max="13829" width="9" style="192"/>
    <col min="13830" max="13830" width="10.875" style="192" customWidth="1"/>
    <col min="13831" max="13832" width="10" style="192" customWidth="1"/>
    <col min="13833" max="13833" width="34.75" style="192" customWidth="1"/>
    <col min="13834" max="14080" width="9" style="192"/>
    <col min="14081" max="14081" width="18.25" style="192" customWidth="1"/>
    <col min="14082" max="14082" width="9" style="192"/>
    <col min="14083" max="14084" width="11.25" style="192" customWidth="1"/>
    <col min="14085" max="14085" width="9" style="192"/>
    <col min="14086" max="14086" width="10.875" style="192" customWidth="1"/>
    <col min="14087" max="14088" width="10" style="192" customWidth="1"/>
    <col min="14089" max="14089" width="34.75" style="192" customWidth="1"/>
    <col min="14090" max="14336" width="9" style="192"/>
    <col min="14337" max="14337" width="18.25" style="192" customWidth="1"/>
    <col min="14338" max="14338" width="9" style="192"/>
    <col min="14339" max="14340" width="11.25" style="192" customWidth="1"/>
    <col min="14341" max="14341" width="9" style="192"/>
    <col min="14342" max="14342" width="10.875" style="192" customWidth="1"/>
    <col min="14343" max="14344" width="10" style="192" customWidth="1"/>
    <col min="14345" max="14345" width="34.75" style="192" customWidth="1"/>
    <col min="14346" max="14592" width="9" style="192"/>
    <col min="14593" max="14593" width="18.25" style="192" customWidth="1"/>
    <col min="14594" max="14594" width="9" style="192"/>
    <col min="14595" max="14596" width="11.25" style="192" customWidth="1"/>
    <col min="14597" max="14597" width="9" style="192"/>
    <col min="14598" max="14598" width="10.875" style="192" customWidth="1"/>
    <col min="14599" max="14600" width="10" style="192" customWidth="1"/>
    <col min="14601" max="14601" width="34.75" style="192" customWidth="1"/>
    <col min="14602" max="14848" width="9" style="192"/>
    <col min="14849" max="14849" width="18.25" style="192" customWidth="1"/>
    <col min="14850" max="14850" width="9" style="192"/>
    <col min="14851" max="14852" width="11.25" style="192" customWidth="1"/>
    <col min="14853" max="14853" width="9" style="192"/>
    <col min="14854" max="14854" width="10.875" style="192" customWidth="1"/>
    <col min="14855" max="14856" width="10" style="192" customWidth="1"/>
    <col min="14857" max="14857" width="34.75" style="192" customWidth="1"/>
    <col min="14858" max="15104" width="9" style="192"/>
    <col min="15105" max="15105" width="18.25" style="192" customWidth="1"/>
    <col min="15106" max="15106" width="9" style="192"/>
    <col min="15107" max="15108" width="11.25" style="192" customWidth="1"/>
    <col min="15109" max="15109" width="9" style="192"/>
    <col min="15110" max="15110" width="10.875" style="192" customWidth="1"/>
    <col min="15111" max="15112" width="10" style="192" customWidth="1"/>
    <col min="15113" max="15113" width="34.75" style="192" customWidth="1"/>
    <col min="15114" max="15360" width="9" style="192"/>
    <col min="15361" max="15361" width="18.25" style="192" customWidth="1"/>
    <col min="15362" max="15362" width="9" style="192"/>
    <col min="15363" max="15364" width="11.25" style="192" customWidth="1"/>
    <col min="15365" max="15365" width="9" style="192"/>
    <col min="15366" max="15366" width="10.875" style="192" customWidth="1"/>
    <col min="15367" max="15368" width="10" style="192" customWidth="1"/>
    <col min="15369" max="15369" width="34.75" style="192" customWidth="1"/>
    <col min="15370" max="15616" width="9" style="192"/>
    <col min="15617" max="15617" width="18.25" style="192" customWidth="1"/>
    <col min="15618" max="15618" width="9" style="192"/>
    <col min="15619" max="15620" width="11.25" style="192" customWidth="1"/>
    <col min="15621" max="15621" width="9" style="192"/>
    <col min="15622" max="15622" width="10.875" style="192" customWidth="1"/>
    <col min="15623" max="15624" width="10" style="192" customWidth="1"/>
    <col min="15625" max="15625" width="34.75" style="192" customWidth="1"/>
    <col min="15626" max="15872" width="9" style="192"/>
    <col min="15873" max="15873" width="18.25" style="192" customWidth="1"/>
    <col min="15874" max="15874" width="9" style="192"/>
    <col min="15875" max="15876" width="11.25" style="192" customWidth="1"/>
    <col min="15877" max="15877" width="9" style="192"/>
    <col min="15878" max="15878" width="10.875" style="192" customWidth="1"/>
    <col min="15879" max="15880" width="10" style="192" customWidth="1"/>
    <col min="15881" max="15881" width="34.75" style="192" customWidth="1"/>
    <col min="15882" max="16128" width="9" style="192"/>
    <col min="16129" max="16129" width="18.25" style="192" customWidth="1"/>
    <col min="16130" max="16130" width="9" style="192"/>
    <col min="16131" max="16132" width="11.25" style="192" customWidth="1"/>
    <col min="16133" max="16133" width="9" style="192"/>
    <col min="16134" max="16134" width="10.875" style="192" customWidth="1"/>
    <col min="16135" max="16136" width="10" style="192" customWidth="1"/>
    <col min="16137" max="16137" width="34.75" style="192" customWidth="1"/>
    <col min="16138" max="16384" width="9" style="192"/>
  </cols>
  <sheetData>
    <row r="2" spans="1:9" ht="30.75" customHeight="1" thickBot="1">
      <c r="A2" s="191" t="s">
        <v>130</v>
      </c>
      <c r="B2" s="191"/>
      <c r="C2" s="191"/>
      <c r="D2" s="191"/>
      <c r="E2" s="191"/>
      <c r="F2" s="191"/>
      <c r="G2" s="191"/>
      <c r="H2" s="191"/>
      <c r="I2" s="191"/>
    </row>
    <row r="3" spans="1:9" ht="27.75" customHeight="1">
      <c r="A3" s="193" t="s">
        <v>132</v>
      </c>
      <c r="B3" s="194" t="s">
        <v>92</v>
      </c>
      <c r="C3" s="194"/>
      <c r="D3" s="195" t="s">
        <v>94</v>
      </c>
      <c r="E3" s="196"/>
      <c r="F3" s="196"/>
      <c r="G3" s="196"/>
      <c r="H3" s="196"/>
      <c r="I3" s="197"/>
    </row>
    <row r="4" spans="1:9" ht="54.75" customHeight="1" thickBot="1">
      <c r="A4" s="198"/>
      <c r="B4" s="199" t="s">
        <v>135</v>
      </c>
      <c r="C4" s="199" t="s">
        <v>119</v>
      </c>
      <c r="D4" s="199" t="s">
        <v>145</v>
      </c>
      <c r="E4" s="199" t="s">
        <v>135</v>
      </c>
      <c r="F4" s="199" t="s">
        <v>119</v>
      </c>
      <c r="G4" s="200" t="s">
        <v>96</v>
      </c>
      <c r="H4" s="201" t="s">
        <v>97</v>
      </c>
      <c r="I4" s="202" t="s">
        <v>143</v>
      </c>
    </row>
    <row r="5" spans="1:9" ht="12.75" thickBot="1">
      <c r="A5" s="203">
        <v>1</v>
      </c>
      <c r="B5" s="204">
        <v>2</v>
      </c>
      <c r="C5" s="204">
        <v>3</v>
      </c>
      <c r="D5" s="204"/>
      <c r="E5" s="204">
        <v>4</v>
      </c>
      <c r="F5" s="204">
        <v>5</v>
      </c>
      <c r="G5" s="205">
        <v>6</v>
      </c>
      <c r="H5" s="206">
        <v>7</v>
      </c>
      <c r="I5" s="207">
        <v>8</v>
      </c>
    </row>
    <row r="6" spans="1:9" ht="12.75" customHeight="1">
      <c r="A6" s="208" t="s">
        <v>0</v>
      </c>
      <c r="B6" s="209">
        <v>1</v>
      </c>
      <c r="C6" s="209">
        <v>200</v>
      </c>
      <c r="D6" s="209"/>
      <c r="E6" s="209"/>
      <c r="F6" s="209"/>
      <c r="G6" s="210">
        <f>E6/B6</f>
        <v>0</v>
      </c>
      <c r="H6" s="210">
        <f>F6/C6</f>
        <v>0</v>
      </c>
      <c r="I6" s="211" t="s">
        <v>201</v>
      </c>
    </row>
    <row r="7" spans="1:9">
      <c r="A7" s="212"/>
      <c r="B7" s="213">
        <v>1</v>
      </c>
      <c r="C7" s="213">
        <v>30</v>
      </c>
      <c r="D7" s="213"/>
      <c r="E7" s="213"/>
      <c r="F7" s="213"/>
      <c r="G7" s="214">
        <f t="shared" ref="G7:H22" si="0">E7/B7</f>
        <v>0</v>
      </c>
      <c r="H7" s="214">
        <f t="shared" si="0"/>
        <v>0</v>
      </c>
      <c r="I7" s="215" t="s">
        <v>202</v>
      </c>
    </row>
    <row r="8" spans="1:9" ht="168" customHeight="1">
      <c r="A8" s="212"/>
      <c r="B8" s="213">
        <v>3</v>
      </c>
      <c r="C8" s="213">
        <v>120</v>
      </c>
      <c r="D8" s="213"/>
      <c r="E8" s="213">
        <v>3</v>
      </c>
      <c r="F8" s="213">
        <v>90</v>
      </c>
      <c r="G8" s="214">
        <f t="shared" si="0"/>
        <v>1</v>
      </c>
      <c r="H8" s="214">
        <f t="shared" si="0"/>
        <v>0.75</v>
      </c>
      <c r="I8" s="215" t="s">
        <v>203</v>
      </c>
    </row>
    <row r="9" spans="1:9" ht="156">
      <c r="A9" s="212"/>
      <c r="B9" s="213">
        <v>3</v>
      </c>
      <c r="C9" s="213">
        <v>170</v>
      </c>
      <c r="D9" s="213"/>
      <c r="E9" s="213">
        <v>3</v>
      </c>
      <c r="F9" s="213">
        <v>130</v>
      </c>
      <c r="G9" s="214">
        <f t="shared" si="0"/>
        <v>1</v>
      </c>
      <c r="H9" s="214">
        <f t="shared" si="0"/>
        <v>0.76470588235294112</v>
      </c>
      <c r="I9" s="215" t="s">
        <v>204</v>
      </c>
    </row>
    <row r="10" spans="1:9" ht="60">
      <c r="A10" s="212"/>
      <c r="B10" s="213"/>
      <c r="C10" s="213"/>
      <c r="D10" s="213"/>
      <c r="E10" s="213">
        <v>1</v>
      </c>
      <c r="F10" s="213">
        <v>100</v>
      </c>
      <c r="G10" s="214"/>
      <c r="H10" s="214"/>
      <c r="I10" s="215" t="s">
        <v>205</v>
      </c>
    </row>
    <row r="11" spans="1:9" ht="60">
      <c r="A11" s="212"/>
      <c r="B11" s="213"/>
      <c r="C11" s="213"/>
      <c r="D11" s="213"/>
      <c r="E11" s="213">
        <v>1</v>
      </c>
      <c r="F11" s="213">
        <v>90</v>
      </c>
      <c r="G11" s="214"/>
      <c r="H11" s="214"/>
      <c r="I11" s="215" t="s">
        <v>206</v>
      </c>
    </row>
    <row r="12" spans="1:9" ht="60">
      <c r="A12" s="212"/>
      <c r="B12" s="213"/>
      <c r="C12" s="213"/>
      <c r="D12" s="213"/>
      <c r="E12" s="213">
        <v>1</v>
      </c>
      <c r="F12" s="213">
        <v>50</v>
      </c>
      <c r="G12" s="214"/>
      <c r="H12" s="214"/>
      <c r="I12" s="215" t="s">
        <v>207</v>
      </c>
    </row>
    <row r="13" spans="1:9" ht="22.5" customHeight="1">
      <c r="A13" s="216" t="s">
        <v>100</v>
      </c>
      <c r="B13" s="217">
        <f>SUM(B6:B12)</f>
        <v>8</v>
      </c>
      <c r="C13" s="217">
        <f>SUM(C6:C12)</f>
        <v>520</v>
      </c>
      <c r="D13" s="217">
        <f>SUM(D6:D12)</f>
        <v>0</v>
      </c>
      <c r="E13" s="217">
        <f>SUM(E6:E12)</f>
        <v>9</v>
      </c>
      <c r="F13" s="217">
        <f>SUM(F6:F12)</f>
        <v>460</v>
      </c>
      <c r="G13" s="218">
        <f t="shared" si="0"/>
        <v>1.125</v>
      </c>
      <c r="H13" s="218">
        <f t="shared" si="0"/>
        <v>0.88461538461538458</v>
      </c>
      <c r="I13" s="219" t="s">
        <v>125</v>
      </c>
    </row>
    <row r="14" spans="1:9" ht="36">
      <c r="A14" s="220" t="s">
        <v>126</v>
      </c>
      <c r="B14" s="213">
        <v>1</v>
      </c>
      <c r="C14" s="213">
        <v>300</v>
      </c>
      <c r="D14" s="213"/>
      <c r="E14" s="213">
        <v>1</v>
      </c>
      <c r="F14" s="213">
        <v>300</v>
      </c>
      <c r="G14" s="214">
        <f t="shared" si="0"/>
        <v>1</v>
      </c>
      <c r="H14" s="214">
        <f t="shared" si="0"/>
        <v>1</v>
      </c>
      <c r="I14" s="215" t="s">
        <v>208</v>
      </c>
    </row>
    <row r="15" spans="1:9" ht="60">
      <c r="A15" s="212"/>
      <c r="B15" s="213">
        <v>1</v>
      </c>
      <c r="C15" s="213">
        <v>300</v>
      </c>
      <c r="D15" s="213"/>
      <c r="E15" s="213">
        <v>2</v>
      </c>
      <c r="F15" s="213">
        <v>2600</v>
      </c>
      <c r="G15" s="214">
        <f t="shared" si="0"/>
        <v>2</v>
      </c>
      <c r="H15" s="214">
        <f t="shared" si="0"/>
        <v>8.6666666666666661</v>
      </c>
      <c r="I15" s="215" t="s">
        <v>209</v>
      </c>
    </row>
    <row r="16" spans="1:9" ht="36">
      <c r="A16" s="212"/>
      <c r="B16" s="213">
        <v>1</v>
      </c>
      <c r="C16" s="213">
        <v>600</v>
      </c>
      <c r="D16" s="213"/>
      <c r="E16" s="213">
        <v>1</v>
      </c>
      <c r="F16" s="213">
        <v>300</v>
      </c>
      <c r="G16" s="214">
        <f t="shared" si="0"/>
        <v>1</v>
      </c>
      <c r="H16" s="214">
        <f t="shared" si="0"/>
        <v>0.5</v>
      </c>
      <c r="I16" s="215" t="s">
        <v>210</v>
      </c>
    </row>
    <row r="17" spans="1:9" ht="36">
      <c r="A17" s="212"/>
      <c r="B17" s="213">
        <v>1</v>
      </c>
      <c r="C17" s="213">
        <v>60</v>
      </c>
      <c r="D17" s="213"/>
      <c r="E17" s="213">
        <v>1</v>
      </c>
      <c r="F17" s="213">
        <v>300</v>
      </c>
      <c r="G17" s="214">
        <f t="shared" si="0"/>
        <v>1</v>
      </c>
      <c r="H17" s="214">
        <f t="shared" si="0"/>
        <v>5</v>
      </c>
      <c r="I17" s="215" t="s">
        <v>211</v>
      </c>
    </row>
    <row r="18" spans="1:9" ht="72">
      <c r="A18" s="212"/>
      <c r="B18" s="213">
        <v>1</v>
      </c>
      <c r="C18" s="213">
        <v>200</v>
      </c>
      <c r="D18" s="213"/>
      <c r="E18" s="213">
        <v>1</v>
      </c>
      <c r="F18" s="213">
        <v>300</v>
      </c>
      <c r="G18" s="214">
        <f t="shared" si="0"/>
        <v>1</v>
      </c>
      <c r="H18" s="214">
        <f t="shared" si="0"/>
        <v>1.5</v>
      </c>
      <c r="I18" s="215" t="s">
        <v>212</v>
      </c>
    </row>
    <row r="19" spans="1:9" ht="72">
      <c r="A19" s="212"/>
      <c r="B19" s="213">
        <v>2</v>
      </c>
      <c r="C19" s="213">
        <v>2600</v>
      </c>
      <c r="D19" s="213"/>
      <c r="E19" s="213"/>
      <c r="F19" s="213"/>
      <c r="G19" s="214">
        <f t="shared" si="0"/>
        <v>0</v>
      </c>
      <c r="H19" s="214">
        <f t="shared" si="0"/>
        <v>0</v>
      </c>
      <c r="I19" s="215" t="s">
        <v>213</v>
      </c>
    </row>
    <row r="20" spans="1:9" ht="36">
      <c r="A20" s="212"/>
      <c r="B20" s="213">
        <v>1</v>
      </c>
      <c r="C20" s="213">
        <v>600</v>
      </c>
      <c r="D20" s="213"/>
      <c r="E20" s="213"/>
      <c r="F20" s="213"/>
      <c r="G20" s="214">
        <f t="shared" si="0"/>
        <v>0</v>
      </c>
      <c r="H20" s="214">
        <f t="shared" si="0"/>
        <v>0</v>
      </c>
      <c r="I20" s="215" t="s">
        <v>214</v>
      </c>
    </row>
    <row r="21" spans="1:9" ht="72">
      <c r="A21" s="212"/>
      <c r="B21" s="213"/>
      <c r="C21" s="213"/>
      <c r="D21" s="213"/>
      <c r="E21" s="213">
        <v>1</v>
      </c>
      <c r="F21" s="213">
        <v>2000</v>
      </c>
      <c r="G21" s="214"/>
      <c r="H21" s="214"/>
      <c r="I21" s="215" t="s">
        <v>215</v>
      </c>
    </row>
    <row r="22" spans="1:9" ht="22.5" customHeight="1">
      <c r="A22" s="216" t="s">
        <v>99</v>
      </c>
      <c r="B22" s="217">
        <f>B14+B15+B16+B17+B18+B19+B20+B21</f>
        <v>8</v>
      </c>
      <c r="C22" s="217">
        <f>C14+C15+C16+C17+C18+C19+C20+C21</f>
        <v>4660</v>
      </c>
      <c r="D22" s="217">
        <f>SUM(D14:D21)</f>
        <v>0</v>
      </c>
      <c r="E22" s="217">
        <f>E14+E15+E16+E17+E18+E20+E21</f>
        <v>7</v>
      </c>
      <c r="F22" s="217">
        <f>F14+F15+F16+F17+F18+F20+F21</f>
        <v>5800</v>
      </c>
      <c r="G22" s="218">
        <f t="shared" si="0"/>
        <v>0.875</v>
      </c>
      <c r="H22" s="218">
        <f t="shared" si="0"/>
        <v>1.2446351931330473</v>
      </c>
      <c r="I22" s="219" t="s">
        <v>125</v>
      </c>
    </row>
    <row r="23" spans="1:9" ht="72">
      <c r="A23" s="220" t="s">
        <v>127</v>
      </c>
      <c r="B23" s="213">
        <v>1</v>
      </c>
      <c r="C23" s="213">
        <v>50</v>
      </c>
      <c r="D23" s="213"/>
      <c r="E23" s="213">
        <v>1</v>
      </c>
      <c r="F23" s="213">
        <v>50</v>
      </c>
      <c r="G23" s="214">
        <f t="shared" ref="G23:H52" si="1">E23/B23</f>
        <v>1</v>
      </c>
      <c r="H23" s="214">
        <f t="shared" si="1"/>
        <v>1</v>
      </c>
      <c r="I23" s="215" t="s">
        <v>216</v>
      </c>
    </row>
    <row r="24" spans="1:9" ht="120">
      <c r="A24" s="221"/>
      <c r="B24" s="213">
        <v>1</v>
      </c>
      <c r="C24" s="213">
        <v>40</v>
      </c>
      <c r="D24" s="213"/>
      <c r="E24" s="213">
        <v>1</v>
      </c>
      <c r="F24" s="213">
        <v>30</v>
      </c>
      <c r="G24" s="214">
        <f t="shared" si="1"/>
        <v>1</v>
      </c>
      <c r="H24" s="214">
        <f t="shared" si="1"/>
        <v>0.75</v>
      </c>
      <c r="I24" s="215" t="s">
        <v>217</v>
      </c>
    </row>
    <row r="25" spans="1:9" ht="96">
      <c r="A25" s="221"/>
      <c r="B25" s="213">
        <v>1</v>
      </c>
      <c r="C25" s="213">
        <v>40</v>
      </c>
      <c r="D25" s="213"/>
      <c r="E25" s="213">
        <v>1</v>
      </c>
      <c r="F25" s="213">
        <v>40</v>
      </c>
      <c r="G25" s="214">
        <f t="shared" si="1"/>
        <v>1</v>
      </c>
      <c r="H25" s="214">
        <f t="shared" si="1"/>
        <v>1</v>
      </c>
      <c r="I25" s="215" t="s">
        <v>218</v>
      </c>
    </row>
    <row r="26" spans="1:9" ht="60">
      <c r="A26" s="221"/>
      <c r="B26" s="213">
        <v>3</v>
      </c>
      <c r="C26" s="213">
        <v>20</v>
      </c>
      <c r="D26" s="213"/>
      <c r="E26" s="213"/>
      <c r="F26" s="213"/>
      <c r="G26" s="214">
        <f t="shared" si="1"/>
        <v>0</v>
      </c>
      <c r="H26" s="214">
        <f t="shared" si="1"/>
        <v>0</v>
      </c>
      <c r="I26" s="215" t="s">
        <v>219</v>
      </c>
    </row>
    <row r="27" spans="1:9" ht="84">
      <c r="A27" s="221"/>
      <c r="B27" s="213">
        <v>1</v>
      </c>
      <c r="C27" s="213">
        <v>50</v>
      </c>
      <c r="D27" s="213"/>
      <c r="E27" s="213">
        <v>1</v>
      </c>
      <c r="F27" s="213">
        <v>90</v>
      </c>
      <c r="G27" s="214">
        <f t="shared" si="1"/>
        <v>1</v>
      </c>
      <c r="H27" s="214">
        <f t="shared" si="1"/>
        <v>1.8</v>
      </c>
      <c r="I27" s="215" t="s">
        <v>220</v>
      </c>
    </row>
    <row r="28" spans="1:9" ht="24">
      <c r="A28" s="221"/>
      <c r="B28" s="213">
        <v>1</v>
      </c>
      <c r="C28" s="213">
        <v>60</v>
      </c>
      <c r="D28" s="213"/>
      <c r="E28" s="213"/>
      <c r="F28" s="213"/>
      <c r="G28" s="214">
        <f t="shared" si="1"/>
        <v>0</v>
      </c>
      <c r="H28" s="214">
        <f t="shared" si="1"/>
        <v>0</v>
      </c>
      <c r="I28" s="215" t="s">
        <v>221</v>
      </c>
    </row>
    <row r="29" spans="1:9" ht="24">
      <c r="A29" s="221"/>
      <c r="B29" s="213">
        <v>2</v>
      </c>
      <c r="C29" s="213">
        <v>200</v>
      </c>
      <c r="D29" s="213"/>
      <c r="E29" s="213"/>
      <c r="F29" s="213"/>
      <c r="G29" s="214">
        <f t="shared" si="1"/>
        <v>0</v>
      </c>
      <c r="H29" s="214">
        <f t="shared" si="1"/>
        <v>0</v>
      </c>
      <c r="I29" s="215" t="s">
        <v>222</v>
      </c>
    </row>
    <row r="30" spans="1:9" ht="84">
      <c r="A30" s="221"/>
      <c r="B30" s="213">
        <v>1</v>
      </c>
      <c r="C30" s="213">
        <v>90</v>
      </c>
      <c r="D30" s="213"/>
      <c r="E30" s="213">
        <v>1</v>
      </c>
      <c r="F30" s="213">
        <v>80</v>
      </c>
      <c r="G30" s="214">
        <f t="shared" si="1"/>
        <v>1</v>
      </c>
      <c r="H30" s="214">
        <f t="shared" si="1"/>
        <v>0.88888888888888884</v>
      </c>
      <c r="I30" s="215" t="s">
        <v>223</v>
      </c>
    </row>
    <row r="31" spans="1:9" ht="24">
      <c r="A31" s="221"/>
      <c r="B31" s="213">
        <v>1</v>
      </c>
      <c r="C31" s="213">
        <v>100</v>
      </c>
      <c r="D31" s="213"/>
      <c r="E31" s="213">
        <v>1</v>
      </c>
      <c r="F31" s="213">
        <v>120</v>
      </c>
      <c r="G31" s="214">
        <f t="shared" si="1"/>
        <v>1</v>
      </c>
      <c r="H31" s="214">
        <f t="shared" si="1"/>
        <v>1.2</v>
      </c>
      <c r="I31" s="215" t="s">
        <v>224</v>
      </c>
    </row>
    <row r="32" spans="1:9" ht="24">
      <c r="A32" s="221"/>
      <c r="B32" s="213">
        <v>1</v>
      </c>
      <c r="C32" s="213">
        <v>15</v>
      </c>
      <c r="D32" s="213"/>
      <c r="E32" s="213"/>
      <c r="F32" s="213"/>
      <c r="G32" s="214">
        <f t="shared" si="1"/>
        <v>0</v>
      </c>
      <c r="H32" s="214">
        <f t="shared" si="1"/>
        <v>0</v>
      </c>
      <c r="I32" s="215" t="s">
        <v>225</v>
      </c>
    </row>
    <row r="33" spans="1:9" ht="24">
      <c r="A33" s="221"/>
      <c r="B33" s="213">
        <v>1</v>
      </c>
      <c r="C33" s="213">
        <v>12</v>
      </c>
      <c r="D33" s="213"/>
      <c r="E33" s="213"/>
      <c r="F33" s="213"/>
      <c r="G33" s="214">
        <f t="shared" si="1"/>
        <v>0</v>
      </c>
      <c r="H33" s="214">
        <f t="shared" si="1"/>
        <v>0</v>
      </c>
      <c r="I33" s="215" t="s">
        <v>226</v>
      </c>
    </row>
    <row r="34" spans="1:9" ht="36">
      <c r="A34" s="221"/>
      <c r="B34" s="213">
        <v>1</v>
      </c>
      <c r="C34" s="213">
        <v>18</v>
      </c>
      <c r="D34" s="213"/>
      <c r="E34" s="213"/>
      <c r="F34" s="213"/>
      <c r="G34" s="214">
        <f t="shared" si="1"/>
        <v>0</v>
      </c>
      <c r="H34" s="214">
        <f t="shared" si="1"/>
        <v>0</v>
      </c>
      <c r="I34" s="215" t="s">
        <v>227</v>
      </c>
    </row>
    <row r="35" spans="1:9" ht="24">
      <c r="A35" s="221"/>
      <c r="B35" s="213">
        <v>1</v>
      </c>
      <c r="C35" s="213">
        <v>30</v>
      </c>
      <c r="D35" s="213"/>
      <c r="E35" s="213"/>
      <c r="F35" s="213"/>
      <c r="G35" s="214">
        <f t="shared" si="1"/>
        <v>0</v>
      </c>
      <c r="H35" s="214">
        <f t="shared" si="1"/>
        <v>0</v>
      </c>
      <c r="I35" s="215" t="s">
        <v>228</v>
      </c>
    </row>
    <row r="36" spans="1:9" ht="48">
      <c r="A36" s="221"/>
      <c r="B36" s="213"/>
      <c r="C36" s="213"/>
      <c r="D36" s="213"/>
      <c r="E36" s="213">
        <v>1</v>
      </c>
      <c r="F36" s="213">
        <v>50</v>
      </c>
      <c r="G36" s="214"/>
      <c r="H36" s="214"/>
      <c r="I36" s="215" t="s">
        <v>229</v>
      </c>
    </row>
    <row r="37" spans="1:9" ht="60">
      <c r="A37" s="221"/>
      <c r="B37" s="213"/>
      <c r="C37" s="213"/>
      <c r="D37" s="213"/>
      <c r="E37" s="213">
        <v>1</v>
      </c>
      <c r="F37" s="213">
        <v>40</v>
      </c>
      <c r="G37" s="214"/>
      <c r="H37" s="214"/>
      <c r="I37" s="215" t="s">
        <v>230</v>
      </c>
    </row>
    <row r="38" spans="1:9" ht="72">
      <c r="A38" s="221"/>
      <c r="B38" s="213"/>
      <c r="C38" s="213"/>
      <c r="D38" s="213"/>
      <c r="E38" s="213">
        <v>1</v>
      </c>
      <c r="F38" s="213">
        <v>20</v>
      </c>
      <c r="G38" s="214"/>
      <c r="H38" s="214"/>
      <c r="I38" s="215" t="s">
        <v>231</v>
      </c>
    </row>
    <row r="39" spans="1:9" ht="72">
      <c r="A39" s="221"/>
      <c r="B39" s="213"/>
      <c r="C39" s="213"/>
      <c r="D39" s="213"/>
      <c r="E39" s="213">
        <v>1</v>
      </c>
      <c r="F39" s="213">
        <v>25</v>
      </c>
      <c r="G39" s="214"/>
      <c r="H39" s="214"/>
      <c r="I39" s="215" t="s">
        <v>232</v>
      </c>
    </row>
    <row r="40" spans="1:9" ht="22.5" customHeight="1">
      <c r="A40" s="216" t="s">
        <v>101</v>
      </c>
      <c r="B40" s="217">
        <f>B23+B24+B25+B26+B27+B28+B29+B30+B31+B32+B33+B34+B35+B36+B37+B38+B39</f>
        <v>16</v>
      </c>
      <c r="C40" s="217">
        <f t="shared" ref="C40:F40" si="2">C23+C24+C25+C26+C27+C28+C29+C30+C31+C32+C33+C34+C35+C36+C37+C38+C39</f>
        <v>725</v>
      </c>
      <c r="D40" s="217">
        <f t="shared" si="2"/>
        <v>0</v>
      </c>
      <c r="E40" s="217">
        <f t="shared" si="2"/>
        <v>10</v>
      </c>
      <c r="F40" s="217">
        <f t="shared" si="2"/>
        <v>545</v>
      </c>
      <c r="G40" s="222">
        <f t="shared" si="1"/>
        <v>0.625</v>
      </c>
      <c r="H40" s="222">
        <f>F40/C40</f>
        <v>0.75172413793103443</v>
      </c>
      <c r="I40" s="219" t="s">
        <v>125</v>
      </c>
    </row>
    <row r="41" spans="1:9" ht="24">
      <c r="A41" s="220" t="s">
        <v>95</v>
      </c>
      <c r="B41" s="213">
        <v>1</v>
      </c>
      <c r="C41" s="213">
        <v>50</v>
      </c>
      <c r="D41" s="213"/>
      <c r="E41" s="213"/>
      <c r="F41" s="213"/>
      <c r="G41" s="214">
        <f t="shared" si="1"/>
        <v>0</v>
      </c>
      <c r="H41" s="214">
        <f t="shared" si="1"/>
        <v>0</v>
      </c>
      <c r="I41" s="215" t="s">
        <v>233</v>
      </c>
    </row>
    <row r="42" spans="1:9" ht="84">
      <c r="A42" s="220"/>
      <c r="B42" s="213">
        <v>4</v>
      </c>
      <c r="C42" s="213">
        <v>280</v>
      </c>
      <c r="D42" s="213"/>
      <c r="E42" s="213">
        <v>6</v>
      </c>
      <c r="F42" s="213">
        <v>270</v>
      </c>
      <c r="G42" s="214">
        <f t="shared" si="1"/>
        <v>1.5</v>
      </c>
      <c r="H42" s="214">
        <f>F42/C42</f>
        <v>0.9642857142857143</v>
      </c>
      <c r="I42" s="215" t="s">
        <v>234</v>
      </c>
    </row>
    <row r="43" spans="1:9" ht="192">
      <c r="A43" s="220"/>
      <c r="B43" s="213">
        <v>20</v>
      </c>
      <c r="C43" s="213">
        <v>1390</v>
      </c>
      <c r="D43" s="213"/>
      <c r="E43" s="213">
        <v>24</v>
      </c>
      <c r="F43" s="213">
        <v>1670</v>
      </c>
      <c r="G43" s="214">
        <f t="shared" si="1"/>
        <v>1.2</v>
      </c>
      <c r="H43" s="214">
        <f t="shared" si="1"/>
        <v>1.2014388489208634</v>
      </c>
      <c r="I43" s="215" t="s">
        <v>235</v>
      </c>
    </row>
    <row r="44" spans="1:9" ht="48">
      <c r="A44" s="220"/>
      <c r="B44" s="213">
        <v>4</v>
      </c>
      <c r="C44" s="213">
        <v>250</v>
      </c>
      <c r="D44" s="213"/>
      <c r="E44" s="213"/>
      <c r="F44" s="213"/>
      <c r="G44" s="214">
        <f t="shared" si="1"/>
        <v>0</v>
      </c>
      <c r="H44" s="214">
        <f t="shared" si="1"/>
        <v>0</v>
      </c>
      <c r="I44" s="215" t="s">
        <v>236</v>
      </c>
    </row>
    <row r="45" spans="1:9" ht="60">
      <c r="A45" s="220"/>
      <c r="B45" s="213">
        <v>1</v>
      </c>
      <c r="C45" s="213">
        <v>40</v>
      </c>
      <c r="D45" s="213"/>
      <c r="E45" s="213"/>
      <c r="F45" s="213"/>
      <c r="G45" s="214">
        <f t="shared" si="1"/>
        <v>0</v>
      </c>
      <c r="H45" s="214">
        <f t="shared" si="1"/>
        <v>0</v>
      </c>
      <c r="I45" s="215" t="s">
        <v>237</v>
      </c>
    </row>
    <row r="46" spans="1:9" ht="60">
      <c r="A46" s="220"/>
      <c r="B46" s="213"/>
      <c r="C46" s="213"/>
      <c r="D46" s="213"/>
      <c r="E46" s="213">
        <v>2</v>
      </c>
      <c r="F46" s="213">
        <v>170</v>
      </c>
      <c r="G46" s="214"/>
      <c r="H46" s="214"/>
      <c r="I46" s="215" t="s">
        <v>238</v>
      </c>
    </row>
    <row r="47" spans="1:9" ht="48">
      <c r="A47" s="220"/>
      <c r="B47" s="213"/>
      <c r="C47" s="213"/>
      <c r="D47" s="213"/>
      <c r="E47" s="213">
        <v>2</v>
      </c>
      <c r="F47" s="213">
        <v>110</v>
      </c>
      <c r="G47" s="214"/>
      <c r="H47" s="214"/>
      <c r="I47" s="215" t="s">
        <v>239</v>
      </c>
    </row>
    <row r="48" spans="1:9" ht="60">
      <c r="A48" s="220"/>
      <c r="B48" s="213"/>
      <c r="C48" s="213"/>
      <c r="D48" s="213"/>
      <c r="E48" s="213">
        <v>1</v>
      </c>
      <c r="F48" s="213">
        <v>20</v>
      </c>
      <c r="G48" s="214"/>
      <c r="H48" s="214"/>
      <c r="I48" s="215" t="s">
        <v>240</v>
      </c>
    </row>
    <row r="49" spans="1:9" ht="60">
      <c r="A49" s="220"/>
      <c r="B49" s="213"/>
      <c r="C49" s="213"/>
      <c r="D49" s="213"/>
      <c r="E49" s="213">
        <v>2</v>
      </c>
      <c r="F49" s="213">
        <v>100</v>
      </c>
      <c r="G49" s="214"/>
      <c r="H49" s="214"/>
      <c r="I49" s="215" t="s">
        <v>241</v>
      </c>
    </row>
    <row r="50" spans="1:9" ht="22.5" customHeight="1">
      <c r="A50" s="216" t="s">
        <v>102</v>
      </c>
      <c r="B50" s="217">
        <f>SUM(B41:B49)</f>
        <v>30</v>
      </c>
      <c r="C50" s="217">
        <f>SUM(C41:C49)</f>
        <v>2010</v>
      </c>
      <c r="D50" s="217">
        <f>SUM(D41:D49)</f>
        <v>0</v>
      </c>
      <c r="E50" s="217">
        <f>SUM(E41:E49)</f>
        <v>37</v>
      </c>
      <c r="F50" s="217">
        <f>SUM(F41:F49)</f>
        <v>2340</v>
      </c>
      <c r="G50" s="218">
        <f t="shared" si="1"/>
        <v>1.2333333333333334</v>
      </c>
      <c r="H50" s="218">
        <f t="shared" si="1"/>
        <v>1.164179104477612</v>
      </c>
      <c r="I50" s="219" t="s">
        <v>125</v>
      </c>
    </row>
    <row r="51" spans="1:9" ht="108">
      <c r="A51" s="223" t="s">
        <v>131</v>
      </c>
      <c r="B51" s="213">
        <v>1</v>
      </c>
      <c r="C51" s="213">
        <v>6</v>
      </c>
      <c r="D51" s="213"/>
      <c r="E51" s="213">
        <v>1</v>
      </c>
      <c r="F51" s="213">
        <v>10</v>
      </c>
      <c r="G51" s="214">
        <f t="shared" si="1"/>
        <v>1</v>
      </c>
      <c r="H51" s="214">
        <f t="shared" si="1"/>
        <v>1.6666666666666667</v>
      </c>
      <c r="I51" s="215" t="s">
        <v>242</v>
      </c>
    </row>
    <row r="52" spans="1:9" ht="132">
      <c r="A52" s="224"/>
      <c r="B52" s="213">
        <v>1</v>
      </c>
      <c r="C52" s="213">
        <v>10</v>
      </c>
      <c r="D52" s="213"/>
      <c r="E52" s="213">
        <v>1</v>
      </c>
      <c r="F52" s="213">
        <v>12</v>
      </c>
      <c r="G52" s="214">
        <f t="shared" si="1"/>
        <v>1</v>
      </c>
      <c r="H52" s="214">
        <f>F52/C52</f>
        <v>1.2</v>
      </c>
      <c r="I52" s="215" t="s">
        <v>243</v>
      </c>
    </row>
    <row r="53" spans="1:9" ht="48">
      <c r="A53" s="224"/>
      <c r="B53" s="213">
        <v>1</v>
      </c>
      <c r="C53" s="213">
        <v>15</v>
      </c>
      <c r="D53" s="213"/>
      <c r="E53" s="213">
        <v>1</v>
      </c>
      <c r="F53" s="213">
        <v>15</v>
      </c>
      <c r="G53" s="214">
        <f t="shared" ref="G53:H68" si="3">E53/B53</f>
        <v>1</v>
      </c>
      <c r="H53" s="214">
        <f t="shared" si="3"/>
        <v>1</v>
      </c>
      <c r="I53" s="215" t="s">
        <v>244</v>
      </c>
    </row>
    <row r="54" spans="1:9" ht="11.25" customHeight="1">
      <c r="A54" s="225"/>
      <c r="B54" s="213"/>
      <c r="C54" s="213"/>
      <c r="D54" s="213"/>
      <c r="E54" s="213"/>
      <c r="F54" s="213"/>
      <c r="G54" s="214"/>
      <c r="H54" s="214"/>
      <c r="I54" s="215"/>
    </row>
    <row r="55" spans="1:9" ht="22.5" customHeight="1">
      <c r="A55" s="216" t="s">
        <v>103</v>
      </c>
      <c r="B55" s="217">
        <f>B51+B52+B53+B54</f>
        <v>3</v>
      </c>
      <c r="C55" s="217">
        <f>C51+C52+C53+C54</f>
        <v>31</v>
      </c>
      <c r="D55" s="217">
        <f>D51+D52+D53+D54</f>
        <v>0</v>
      </c>
      <c r="E55" s="217">
        <f>E51+E52+E53+E54</f>
        <v>3</v>
      </c>
      <c r="F55" s="217">
        <f>F51+F52+F53+F54</f>
        <v>37</v>
      </c>
      <c r="G55" s="218">
        <f t="shared" si="3"/>
        <v>1</v>
      </c>
      <c r="H55" s="218">
        <f t="shared" si="3"/>
        <v>1.1935483870967742</v>
      </c>
      <c r="I55" s="219" t="s">
        <v>125</v>
      </c>
    </row>
    <row r="56" spans="1:9" ht="156">
      <c r="A56" s="223" t="s">
        <v>120</v>
      </c>
      <c r="B56" s="213">
        <v>1</v>
      </c>
      <c r="C56" s="213">
        <v>4</v>
      </c>
      <c r="D56" s="213"/>
      <c r="E56" s="213">
        <v>1</v>
      </c>
      <c r="F56" s="213">
        <v>4</v>
      </c>
      <c r="G56" s="214">
        <f t="shared" si="3"/>
        <v>1</v>
      </c>
      <c r="H56" s="214">
        <f t="shared" si="3"/>
        <v>1</v>
      </c>
      <c r="I56" s="215" t="s">
        <v>245</v>
      </c>
    </row>
    <row r="57" spans="1:9" ht="156">
      <c r="A57" s="224"/>
      <c r="B57" s="213">
        <v>1</v>
      </c>
      <c r="C57" s="213">
        <v>4</v>
      </c>
      <c r="D57" s="213"/>
      <c r="E57" s="213">
        <v>1</v>
      </c>
      <c r="F57" s="213">
        <v>4</v>
      </c>
      <c r="G57" s="214">
        <f t="shared" si="3"/>
        <v>1</v>
      </c>
      <c r="H57" s="214">
        <f>F57/C57</f>
        <v>1</v>
      </c>
      <c r="I57" s="215" t="s">
        <v>246</v>
      </c>
    </row>
    <row r="58" spans="1:9" ht="276">
      <c r="A58" s="224"/>
      <c r="B58" s="213">
        <v>1</v>
      </c>
      <c r="C58" s="213">
        <v>3</v>
      </c>
      <c r="D58" s="213"/>
      <c r="E58" s="213">
        <v>1</v>
      </c>
      <c r="F58" s="213">
        <v>3</v>
      </c>
      <c r="G58" s="214">
        <f t="shared" si="3"/>
        <v>1</v>
      </c>
      <c r="H58" s="214">
        <f t="shared" si="3"/>
        <v>1</v>
      </c>
      <c r="I58" s="215" t="s">
        <v>247</v>
      </c>
    </row>
    <row r="59" spans="1:9" ht="22.5" customHeight="1">
      <c r="A59" s="216" t="s">
        <v>104</v>
      </c>
      <c r="B59" s="217">
        <f>B56+B57+B58</f>
        <v>3</v>
      </c>
      <c r="C59" s="217">
        <f t="shared" ref="C59:F59" si="4">C56+C57+C58</f>
        <v>11</v>
      </c>
      <c r="D59" s="217">
        <f t="shared" si="4"/>
        <v>0</v>
      </c>
      <c r="E59" s="217">
        <f t="shared" si="4"/>
        <v>3</v>
      </c>
      <c r="F59" s="217">
        <f t="shared" si="4"/>
        <v>11</v>
      </c>
      <c r="G59" s="222">
        <f t="shared" si="3"/>
        <v>1</v>
      </c>
      <c r="H59" s="222">
        <f>F59/C59</f>
        <v>1</v>
      </c>
      <c r="I59" s="219" t="s">
        <v>125</v>
      </c>
    </row>
    <row r="60" spans="1:9" ht="276">
      <c r="A60" s="223" t="s">
        <v>121</v>
      </c>
      <c r="B60" s="213">
        <v>1</v>
      </c>
      <c r="C60" s="213">
        <v>33</v>
      </c>
      <c r="D60" s="213"/>
      <c r="E60" s="213">
        <v>1</v>
      </c>
      <c r="F60" s="213">
        <v>64</v>
      </c>
      <c r="G60" s="214">
        <f t="shared" si="3"/>
        <v>1</v>
      </c>
      <c r="H60" s="214">
        <f t="shared" si="3"/>
        <v>1.9393939393939394</v>
      </c>
      <c r="I60" s="215" t="s">
        <v>248</v>
      </c>
    </row>
    <row r="61" spans="1:9" ht="96">
      <c r="A61" s="224"/>
      <c r="B61" s="213">
        <v>1</v>
      </c>
      <c r="C61" s="213">
        <v>48</v>
      </c>
      <c r="D61" s="213"/>
      <c r="E61" s="213">
        <v>1</v>
      </c>
      <c r="F61" s="213">
        <v>40</v>
      </c>
      <c r="G61" s="214">
        <f t="shared" si="3"/>
        <v>1</v>
      </c>
      <c r="H61" s="214">
        <f t="shared" si="3"/>
        <v>0.83333333333333337</v>
      </c>
      <c r="I61" s="215" t="s">
        <v>249</v>
      </c>
    </row>
    <row r="62" spans="1:9" ht="228">
      <c r="A62" s="224"/>
      <c r="B62" s="213">
        <v>1</v>
      </c>
      <c r="C62" s="213">
        <v>24</v>
      </c>
      <c r="D62" s="213"/>
      <c r="E62" s="213">
        <v>1</v>
      </c>
      <c r="F62" s="213">
        <v>20</v>
      </c>
      <c r="G62" s="214">
        <f t="shared" si="3"/>
        <v>1</v>
      </c>
      <c r="H62" s="214">
        <f t="shared" si="3"/>
        <v>0.83333333333333337</v>
      </c>
      <c r="I62" s="215" t="s">
        <v>250</v>
      </c>
    </row>
    <row r="63" spans="1:9" ht="204">
      <c r="A63" s="224"/>
      <c r="B63" s="213">
        <v>1</v>
      </c>
      <c r="C63" s="213">
        <v>11</v>
      </c>
      <c r="D63" s="213"/>
      <c r="E63" s="213">
        <v>1</v>
      </c>
      <c r="F63" s="213">
        <v>20</v>
      </c>
      <c r="G63" s="214">
        <f t="shared" si="3"/>
        <v>1</v>
      </c>
      <c r="H63" s="214">
        <f t="shared" si="3"/>
        <v>1.8181818181818181</v>
      </c>
      <c r="I63" s="215" t="s">
        <v>251</v>
      </c>
    </row>
    <row r="64" spans="1:9" ht="108">
      <c r="A64" s="224"/>
      <c r="B64" s="213">
        <v>1</v>
      </c>
      <c r="C64" s="213">
        <v>38</v>
      </c>
      <c r="D64" s="213"/>
      <c r="E64" s="213">
        <v>1</v>
      </c>
      <c r="F64" s="213">
        <v>54</v>
      </c>
      <c r="G64" s="214">
        <f t="shared" si="3"/>
        <v>1</v>
      </c>
      <c r="H64" s="214">
        <f t="shared" si="3"/>
        <v>1.4210526315789473</v>
      </c>
      <c r="I64" s="215" t="s">
        <v>252</v>
      </c>
    </row>
    <row r="65" spans="1:9" ht="120">
      <c r="A65" s="224"/>
      <c r="B65" s="213">
        <v>1</v>
      </c>
      <c r="C65" s="213">
        <v>10</v>
      </c>
      <c r="D65" s="213"/>
      <c r="E65" s="213">
        <v>1</v>
      </c>
      <c r="F65" s="213">
        <v>13</v>
      </c>
      <c r="G65" s="214">
        <f t="shared" si="3"/>
        <v>1</v>
      </c>
      <c r="H65" s="214">
        <f t="shared" si="3"/>
        <v>1.3</v>
      </c>
      <c r="I65" s="215" t="s">
        <v>253</v>
      </c>
    </row>
    <row r="66" spans="1:9" ht="216">
      <c r="A66" s="224"/>
      <c r="B66" s="213">
        <v>1</v>
      </c>
      <c r="C66" s="213">
        <v>40</v>
      </c>
      <c r="D66" s="213"/>
      <c r="E66" s="213">
        <v>1</v>
      </c>
      <c r="F66" s="213">
        <v>61</v>
      </c>
      <c r="G66" s="214">
        <f t="shared" si="3"/>
        <v>1</v>
      </c>
      <c r="H66" s="214">
        <f t="shared" si="3"/>
        <v>1.5249999999999999</v>
      </c>
      <c r="I66" s="215" t="s">
        <v>254</v>
      </c>
    </row>
    <row r="67" spans="1:9" ht="48">
      <c r="A67" s="224"/>
      <c r="B67" s="213">
        <v>1</v>
      </c>
      <c r="C67" s="213">
        <v>12</v>
      </c>
      <c r="D67" s="213"/>
      <c r="E67" s="213">
        <v>1</v>
      </c>
      <c r="F67" s="213">
        <v>24</v>
      </c>
      <c r="G67" s="214">
        <f t="shared" si="3"/>
        <v>1</v>
      </c>
      <c r="H67" s="214">
        <f t="shared" si="3"/>
        <v>2</v>
      </c>
      <c r="I67" s="215" t="s">
        <v>255</v>
      </c>
    </row>
    <row r="68" spans="1:9" ht="96">
      <c r="A68" s="224"/>
      <c r="B68" s="213">
        <v>1</v>
      </c>
      <c r="C68" s="213">
        <v>15</v>
      </c>
      <c r="D68" s="213"/>
      <c r="E68" s="213">
        <v>1</v>
      </c>
      <c r="F68" s="213">
        <v>20</v>
      </c>
      <c r="G68" s="214">
        <f t="shared" si="3"/>
        <v>1</v>
      </c>
      <c r="H68" s="214">
        <f t="shared" si="3"/>
        <v>1.3333333333333333</v>
      </c>
      <c r="I68" s="215" t="s">
        <v>256</v>
      </c>
    </row>
    <row r="69" spans="1:9" ht="60">
      <c r="A69" s="224"/>
      <c r="B69" s="213">
        <v>1</v>
      </c>
      <c r="C69" s="213">
        <v>15</v>
      </c>
      <c r="D69" s="213"/>
      <c r="E69" s="213">
        <v>1</v>
      </c>
      <c r="F69" s="213">
        <v>20</v>
      </c>
      <c r="G69" s="214">
        <f t="shared" ref="G69:H84" si="5">E69/B69</f>
        <v>1</v>
      </c>
      <c r="H69" s="214">
        <f t="shared" si="5"/>
        <v>1.3333333333333333</v>
      </c>
      <c r="I69" s="215" t="s">
        <v>257</v>
      </c>
    </row>
    <row r="70" spans="1:9" ht="108">
      <c r="A70" s="224"/>
      <c r="B70" s="213">
        <v>1</v>
      </c>
      <c r="C70" s="213">
        <v>8</v>
      </c>
      <c r="D70" s="213"/>
      <c r="E70" s="213">
        <v>1</v>
      </c>
      <c r="F70" s="213">
        <v>7</v>
      </c>
      <c r="G70" s="214">
        <f t="shared" si="5"/>
        <v>1</v>
      </c>
      <c r="H70" s="214">
        <f t="shared" si="5"/>
        <v>0.875</v>
      </c>
      <c r="I70" s="215" t="s">
        <v>258</v>
      </c>
    </row>
    <row r="71" spans="1:9" ht="96">
      <c r="A71" s="224"/>
      <c r="B71" s="213">
        <v>1</v>
      </c>
      <c r="C71" s="213">
        <v>12</v>
      </c>
      <c r="D71" s="213"/>
      <c r="E71" s="213">
        <v>1</v>
      </c>
      <c r="F71" s="213">
        <v>22</v>
      </c>
      <c r="G71" s="214">
        <f t="shared" si="5"/>
        <v>1</v>
      </c>
      <c r="H71" s="214">
        <f t="shared" si="5"/>
        <v>1.8333333333333333</v>
      </c>
      <c r="I71" s="215" t="s">
        <v>259</v>
      </c>
    </row>
    <row r="72" spans="1:9" ht="72">
      <c r="A72" s="224"/>
      <c r="B72" s="213">
        <v>1</v>
      </c>
      <c r="C72" s="213">
        <v>10</v>
      </c>
      <c r="D72" s="213"/>
      <c r="E72" s="213">
        <v>1</v>
      </c>
      <c r="F72" s="213">
        <v>9</v>
      </c>
      <c r="G72" s="214">
        <f t="shared" si="5"/>
        <v>1</v>
      </c>
      <c r="H72" s="214">
        <f t="shared" si="5"/>
        <v>0.9</v>
      </c>
      <c r="I72" s="215" t="s">
        <v>260</v>
      </c>
    </row>
    <row r="73" spans="1:9" ht="72">
      <c r="A73" s="224"/>
      <c r="B73" s="213">
        <v>1</v>
      </c>
      <c r="C73" s="213">
        <v>8</v>
      </c>
      <c r="D73" s="213"/>
      <c r="E73" s="213">
        <v>1</v>
      </c>
      <c r="F73" s="213">
        <v>30</v>
      </c>
      <c r="G73" s="214">
        <f t="shared" si="5"/>
        <v>1</v>
      </c>
      <c r="H73" s="214">
        <f t="shared" si="5"/>
        <v>3.75</v>
      </c>
      <c r="I73" s="215" t="s">
        <v>261</v>
      </c>
    </row>
    <row r="74" spans="1:9" ht="144">
      <c r="A74" s="224"/>
      <c r="B74" s="213">
        <v>1</v>
      </c>
      <c r="C74" s="213">
        <v>20</v>
      </c>
      <c r="D74" s="213"/>
      <c r="E74" s="213">
        <v>1</v>
      </c>
      <c r="F74" s="213">
        <v>15</v>
      </c>
      <c r="G74" s="214">
        <f t="shared" si="5"/>
        <v>1</v>
      </c>
      <c r="H74" s="214">
        <f t="shared" si="5"/>
        <v>0.75</v>
      </c>
      <c r="I74" s="215" t="s">
        <v>262</v>
      </c>
    </row>
    <row r="75" spans="1:9" ht="60">
      <c r="A75" s="224"/>
      <c r="B75" s="213"/>
      <c r="C75" s="213"/>
      <c r="D75" s="213"/>
      <c r="E75" s="213">
        <v>1</v>
      </c>
      <c r="F75" s="213">
        <v>3</v>
      </c>
      <c r="G75" s="214"/>
      <c r="H75" s="214"/>
      <c r="I75" s="215" t="s">
        <v>263</v>
      </c>
    </row>
    <row r="76" spans="1:9" ht="96">
      <c r="A76" s="224"/>
      <c r="B76" s="213"/>
      <c r="C76" s="213"/>
      <c r="D76" s="213"/>
      <c r="E76" s="213">
        <v>1</v>
      </c>
      <c r="F76" s="213">
        <v>32</v>
      </c>
      <c r="G76" s="214"/>
      <c r="H76" s="214"/>
      <c r="I76" s="215" t="s">
        <v>264</v>
      </c>
    </row>
    <row r="77" spans="1:9" ht="22.5" customHeight="1">
      <c r="A77" s="216" t="s">
        <v>105</v>
      </c>
      <c r="B77" s="217">
        <f>SUM(B60:B76)</f>
        <v>15</v>
      </c>
      <c r="C77" s="217">
        <f>SUM(C60:C76)</f>
        <v>304</v>
      </c>
      <c r="D77" s="217">
        <f>SUM(D60:D76)</f>
        <v>0</v>
      </c>
      <c r="E77" s="217">
        <f>SUM(E60:E76)</f>
        <v>17</v>
      </c>
      <c r="F77" s="217">
        <f>SUM(F60:F76)</f>
        <v>454</v>
      </c>
      <c r="G77" s="218">
        <f t="shared" si="5"/>
        <v>1.1333333333333333</v>
      </c>
      <c r="H77" s="218">
        <f t="shared" si="5"/>
        <v>1.493421052631579</v>
      </c>
      <c r="I77" s="219" t="s">
        <v>125</v>
      </c>
    </row>
    <row r="78" spans="1:9" ht="12.75" customHeight="1">
      <c r="A78" s="220" t="s">
        <v>122</v>
      </c>
      <c r="B78" s="213"/>
      <c r="C78" s="213"/>
      <c r="D78" s="213"/>
      <c r="E78" s="213"/>
      <c r="F78" s="213"/>
      <c r="G78" s="214"/>
      <c r="H78" s="214"/>
      <c r="I78" s="215"/>
    </row>
    <row r="79" spans="1:9" ht="12.75" customHeight="1">
      <c r="A79" s="220"/>
      <c r="B79" s="213"/>
      <c r="C79" s="213"/>
      <c r="D79" s="213"/>
      <c r="E79" s="213"/>
      <c r="F79" s="213"/>
      <c r="G79" s="214"/>
      <c r="H79" s="214"/>
      <c r="I79" s="215"/>
    </row>
    <row r="80" spans="1:9" ht="12.75" customHeight="1">
      <c r="A80" s="212"/>
      <c r="B80" s="213"/>
      <c r="C80" s="213"/>
      <c r="D80" s="213"/>
      <c r="E80" s="213"/>
      <c r="F80" s="213"/>
      <c r="G80" s="214"/>
      <c r="H80" s="214"/>
      <c r="I80" s="215"/>
    </row>
    <row r="81" spans="1:9" ht="12.75" customHeight="1">
      <c r="A81" s="212"/>
      <c r="B81" s="213"/>
      <c r="C81" s="213"/>
      <c r="D81" s="213"/>
      <c r="E81" s="213"/>
      <c r="F81" s="213"/>
      <c r="G81" s="214"/>
      <c r="H81" s="214"/>
      <c r="I81" s="215"/>
    </row>
    <row r="82" spans="1:9" ht="22.5" customHeight="1" thickBot="1">
      <c r="A82" s="226" t="s">
        <v>123</v>
      </c>
      <c r="B82" s="227">
        <f>B78+B79+B80+B81</f>
        <v>0</v>
      </c>
      <c r="C82" s="227">
        <f>C78+C79+C80+C81</f>
        <v>0</v>
      </c>
      <c r="D82" s="227">
        <f>D78+D79+D80+D81</f>
        <v>0</v>
      </c>
      <c r="E82" s="227">
        <f>E78+E79+E80+E81</f>
        <v>0</v>
      </c>
      <c r="F82" s="227">
        <f>F78+F79+F80+F81</f>
        <v>0</v>
      </c>
      <c r="G82" s="228"/>
      <c r="H82" s="228"/>
      <c r="I82" s="229" t="s">
        <v>125</v>
      </c>
    </row>
    <row r="83" spans="1:9" ht="168">
      <c r="A83" s="230" t="s">
        <v>265</v>
      </c>
      <c r="B83" s="231">
        <v>1</v>
      </c>
      <c r="C83" s="231">
        <v>115</v>
      </c>
      <c r="D83" s="231"/>
      <c r="E83" s="231">
        <v>1</v>
      </c>
      <c r="F83" s="231">
        <v>234</v>
      </c>
      <c r="G83" s="210">
        <f t="shared" si="5"/>
        <v>1</v>
      </c>
      <c r="H83" s="210">
        <f t="shared" si="5"/>
        <v>2.034782608695652</v>
      </c>
      <c r="I83" s="232" t="s">
        <v>266</v>
      </c>
    </row>
    <row r="84" spans="1:9" ht="156">
      <c r="A84" s="233"/>
      <c r="B84" s="234">
        <v>1</v>
      </c>
      <c r="C84" s="234">
        <v>32</v>
      </c>
      <c r="D84" s="234"/>
      <c r="E84" s="234">
        <v>1</v>
      </c>
      <c r="F84" s="234">
        <v>78</v>
      </c>
      <c r="G84" s="214">
        <f t="shared" si="5"/>
        <v>1</v>
      </c>
      <c r="H84" s="214">
        <f t="shared" si="5"/>
        <v>2.4375</v>
      </c>
      <c r="I84" s="235" t="s">
        <v>267</v>
      </c>
    </row>
    <row r="85" spans="1:9" ht="168">
      <c r="A85" s="236"/>
      <c r="B85" s="237">
        <v>1</v>
      </c>
      <c r="C85" s="237">
        <v>118</v>
      </c>
      <c r="D85" s="237"/>
      <c r="E85" s="237">
        <v>1</v>
      </c>
      <c r="F85" s="237">
        <v>91</v>
      </c>
      <c r="G85" s="214">
        <f t="shared" ref="G85:H100" si="6">E85/B85</f>
        <v>1</v>
      </c>
      <c r="H85" s="214">
        <f t="shared" si="6"/>
        <v>0.77118644067796616</v>
      </c>
      <c r="I85" s="238" t="s">
        <v>268</v>
      </c>
    </row>
    <row r="86" spans="1:9" ht="96">
      <c r="A86" s="236"/>
      <c r="B86" s="237">
        <v>1</v>
      </c>
      <c r="C86" s="237">
        <v>414</v>
      </c>
      <c r="D86" s="237"/>
      <c r="E86" s="237">
        <v>1</v>
      </c>
      <c r="F86" s="237">
        <v>419</v>
      </c>
      <c r="G86" s="214">
        <f t="shared" si="6"/>
        <v>1</v>
      </c>
      <c r="H86" s="214">
        <f t="shared" si="6"/>
        <v>1.0120772946859904</v>
      </c>
      <c r="I86" s="238" t="s">
        <v>269</v>
      </c>
    </row>
    <row r="87" spans="1:9" ht="108">
      <c r="A87" s="236"/>
      <c r="B87" s="237">
        <v>1</v>
      </c>
      <c r="C87" s="237">
        <v>13</v>
      </c>
      <c r="D87" s="237"/>
      <c r="E87" s="237">
        <v>1</v>
      </c>
      <c r="F87" s="237">
        <v>26</v>
      </c>
      <c r="G87" s="214">
        <f t="shared" si="6"/>
        <v>1</v>
      </c>
      <c r="H87" s="214">
        <f t="shared" si="6"/>
        <v>2</v>
      </c>
      <c r="I87" s="238" t="s">
        <v>270</v>
      </c>
    </row>
    <row r="88" spans="1:9" ht="132">
      <c r="A88" s="236"/>
      <c r="B88" s="237">
        <v>1</v>
      </c>
      <c r="C88" s="237">
        <v>52</v>
      </c>
      <c r="D88" s="237"/>
      <c r="E88" s="237">
        <v>1</v>
      </c>
      <c r="F88" s="237">
        <v>45</v>
      </c>
      <c r="G88" s="214">
        <f t="shared" si="6"/>
        <v>1</v>
      </c>
      <c r="H88" s="214">
        <f t="shared" si="6"/>
        <v>0.86538461538461542</v>
      </c>
      <c r="I88" s="238" t="s">
        <v>271</v>
      </c>
    </row>
    <row r="89" spans="1:9" ht="144">
      <c r="A89" s="236"/>
      <c r="B89" s="237">
        <v>1</v>
      </c>
      <c r="C89" s="237">
        <v>15</v>
      </c>
      <c r="D89" s="237"/>
      <c r="E89" s="237"/>
      <c r="F89" s="237"/>
      <c r="G89" s="214">
        <f t="shared" si="6"/>
        <v>0</v>
      </c>
      <c r="H89" s="214">
        <f t="shared" si="6"/>
        <v>0</v>
      </c>
      <c r="I89" s="238" t="s">
        <v>272</v>
      </c>
    </row>
    <row r="90" spans="1:9" ht="12.75" customHeight="1" thickBot="1">
      <c r="A90" s="239" t="s">
        <v>124</v>
      </c>
      <c r="B90" s="240">
        <f>SUM(B83:B89)</f>
        <v>7</v>
      </c>
      <c r="C90" s="240">
        <f>SUM(C83:C89)</f>
        <v>759</v>
      </c>
      <c r="D90" s="240">
        <f>SUM(D83:D89)</f>
        <v>0</v>
      </c>
      <c r="E90" s="240">
        <f>SUM(E83:E89)</f>
        <v>6</v>
      </c>
      <c r="F90" s="240">
        <f>SUM(F83:F89)</f>
        <v>893</v>
      </c>
      <c r="G90" s="241">
        <f t="shared" si="6"/>
        <v>0.8571428571428571</v>
      </c>
      <c r="H90" s="241">
        <f t="shared" si="6"/>
        <v>1.1765480895915679</v>
      </c>
      <c r="I90" s="242" t="s">
        <v>125</v>
      </c>
    </row>
    <row r="91" spans="1:9" ht="84">
      <c r="A91" s="230" t="s">
        <v>273</v>
      </c>
      <c r="B91" s="231"/>
      <c r="C91" s="231"/>
      <c r="D91" s="231"/>
      <c r="E91" s="231">
        <v>1</v>
      </c>
      <c r="F91" s="231">
        <v>150</v>
      </c>
      <c r="G91" s="210"/>
      <c r="H91" s="210"/>
      <c r="I91" s="232" t="s">
        <v>274</v>
      </c>
    </row>
    <row r="92" spans="1:9" ht="108">
      <c r="A92" s="243"/>
      <c r="B92" s="244">
        <v>1</v>
      </c>
      <c r="C92" s="244">
        <v>200</v>
      </c>
      <c r="D92" s="244"/>
      <c r="E92" s="244"/>
      <c r="F92" s="244"/>
      <c r="G92" s="245"/>
      <c r="H92" s="245"/>
      <c r="I92" s="246" t="s">
        <v>275</v>
      </c>
    </row>
    <row r="93" spans="1:9" ht="96">
      <c r="A93" s="243"/>
      <c r="B93" s="244">
        <v>1</v>
      </c>
      <c r="C93" s="244">
        <v>300</v>
      </c>
      <c r="D93" s="244"/>
      <c r="E93" s="244">
        <v>1</v>
      </c>
      <c r="F93" s="244">
        <v>300</v>
      </c>
      <c r="G93" s="245"/>
      <c r="H93" s="245"/>
      <c r="I93" s="246" t="s">
        <v>276</v>
      </c>
    </row>
    <row r="94" spans="1:9" ht="84">
      <c r="A94" s="233"/>
      <c r="B94" s="234">
        <v>1</v>
      </c>
      <c r="C94" s="234">
        <v>600</v>
      </c>
      <c r="D94" s="234"/>
      <c r="E94" s="234">
        <v>1</v>
      </c>
      <c r="F94" s="234">
        <v>500</v>
      </c>
      <c r="G94" s="214">
        <f t="shared" si="6"/>
        <v>1</v>
      </c>
      <c r="H94" s="214">
        <f t="shared" si="6"/>
        <v>0.83333333333333337</v>
      </c>
      <c r="I94" s="235" t="s">
        <v>277</v>
      </c>
    </row>
    <row r="95" spans="1:9" ht="108">
      <c r="A95" s="236"/>
      <c r="B95" s="237">
        <v>1</v>
      </c>
      <c r="C95" s="237">
        <v>1000</v>
      </c>
      <c r="D95" s="237"/>
      <c r="E95" s="237"/>
      <c r="F95" s="237"/>
      <c r="G95" s="214">
        <f t="shared" si="6"/>
        <v>0</v>
      </c>
      <c r="H95" s="214">
        <f t="shared" si="6"/>
        <v>0</v>
      </c>
      <c r="I95" s="238" t="s">
        <v>278</v>
      </c>
    </row>
    <row r="96" spans="1:9" ht="84">
      <c r="A96" s="236"/>
      <c r="B96" s="237">
        <v>1</v>
      </c>
      <c r="C96" s="237">
        <v>54</v>
      </c>
      <c r="D96" s="237"/>
      <c r="E96" s="237">
        <v>1</v>
      </c>
      <c r="F96" s="237">
        <v>58</v>
      </c>
      <c r="G96" s="214">
        <f t="shared" si="6"/>
        <v>1</v>
      </c>
      <c r="H96" s="214">
        <f t="shared" si="6"/>
        <v>1.0740740740740742</v>
      </c>
      <c r="I96" s="238" t="s">
        <v>279</v>
      </c>
    </row>
    <row r="97" spans="1:11" ht="132.75" thickBot="1">
      <c r="A97" s="247"/>
      <c r="B97" s="248"/>
      <c r="C97" s="248"/>
      <c r="D97" s="248"/>
      <c r="E97" s="248">
        <v>1</v>
      </c>
      <c r="F97" s="248">
        <v>150</v>
      </c>
      <c r="G97" s="249"/>
      <c r="H97" s="249"/>
      <c r="I97" s="250" t="s">
        <v>280</v>
      </c>
    </row>
    <row r="98" spans="1:11" ht="12.75" customHeight="1">
      <c r="A98" s="251" t="s">
        <v>281</v>
      </c>
      <c r="B98" s="252">
        <f>SUM(B91:B97)</f>
        <v>5</v>
      </c>
      <c r="C98" s="252">
        <f>SUM(C91:C97)</f>
        <v>2154</v>
      </c>
      <c r="D98" s="252">
        <f>SUM(D91:D97)</f>
        <v>0</v>
      </c>
      <c r="E98" s="252">
        <f>SUM(E91:E97)</f>
        <v>5</v>
      </c>
      <c r="F98" s="252">
        <f>SUM(F91:F97)</f>
        <v>1158</v>
      </c>
      <c r="G98" s="253">
        <f t="shared" si="6"/>
        <v>1</v>
      </c>
      <c r="H98" s="253">
        <f t="shared" si="6"/>
        <v>0.53760445682451252</v>
      </c>
      <c r="I98" s="254" t="s">
        <v>125</v>
      </c>
    </row>
    <row r="99" spans="1:11" ht="72">
      <c r="A99" s="220" t="s">
        <v>282</v>
      </c>
      <c r="B99" s="213">
        <v>1</v>
      </c>
      <c r="C99" s="213">
        <v>1074</v>
      </c>
      <c r="D99" s="213"/>
      <c r="E99" s="213">
        <v>1</v>
      </c>
      <c r="F99" s="213">
        <v>1123</v>
      </c>
      <c r="G99" s="214">
        <f>E99/B99</f>
        <v>1</v>
      </c>
      <c r="H99" s="214">
        <f t="shared" si="6"/>
        <v>1.0456238361266295</v>
      </c>
      <c r="I99" s="215" t="s">
        <v>283</v>
      </c>
    </row>
    <row r="100" spans="1:11">
      <c r="A100" s="212"/>
      <c r="B100" s="213">
        <v>1</v>
      </c>
      <c r="C100" s="213">
        <v>353</v>
      </c>
      <c r="D100" s="213"/>
      <c r="E100" s="213">
        <v>1</v>
      </c>
      <c r="F100" s="213">
        <v>115</v>
      </c>
      <c r="G100" s="214">
        <f>E100/B100</f>
        <v>1</v>
      </c>
      <c r="H100" s="214">
        <f t="shared" si="6"/>
        <v>0.32577903682719545</v>
      </c>
      <c r="I100" s="215" t="s">
        <v>284</v>
      </c>
    </row>
    <row r="101" spans="1:11" ht="36">
      <c r="A101" s="212"/>
      <c r="B101" s="213">
        <v>1</v>
      </c>
      <c r="C101" s="213">
        <v>2759</v>
      </c>
      <c r="D101" s="213"/>
      <c r="E101" s="213">
        <v>1</v>
      </c>
      <c r="F101" s="213">
        <v>3024</v>
      </c>
      <c r="G101" s="214">
        <f>E101/B101</f>
        <v>1</v>
      </c>
      <c r="H101" s="214">
        <f t="shared" ref="H101:H103" si="7">F101/C101</f>
        <v>1.0960492932221819</v>
      </c>
      <c r="I101" s="215" t="s">
        <v>285</v>
      </c>
    </row>
    <row r="102" spans="1:11" ht="22.5" customHeight="1" thickBot="1">
      <c r="A102" s="255" t="s">
        <v>286</v>
      </c>
      <c r="B102" s="256">
        <f>B99+B100+B101</f>
        <v>3</v>
      </c>
      <c r="C102" s="256">
        <f>C99+C100+C101</f>
        <v>4186</v>
      </c>
      <c r="D102" s="256">
        <f>D99+D100+D101</f>
        <v>0</v>
      </c>
      <c r="E102" s="256">
        <f>E99+E100+E101</f>
        <v>3</v>
      </c>
      <c r="F102" s="256">
        <f>F99+F100+F101</f>
        <v>4262</v>
      </c>
      <c r="G102" s="257">
        <f>E102/B102</f>
        <v>1</v>
      </c>
      <c r="H102" s="257">
        <f t="shared" si="7"/>
        <v>1.0181557572861921</v>
      </c>
      <c r="I102" s="258" t="s">
        <v>125</v>
      </c>
    </row>
    <row r="103" spans="1:11" ht="25.5" customHeight="1" thickBot="1">
      <c r="A103" s="259" t="s">
        <v>98</v>
      </c>
      <c r="B103" s="260">
        <f>B13+B22+B40+B50+B55+B59+B77+B82+B102+B98+B90</f>
        <v>98</v>
      </c>
      <c r="C103" s="260">
        <f>C13+C22+C40+C50+C55+C59+C77+C82+C102+C98+C90</f>
        <v>15360</v>
      </c>
      <c r="D103" s="260">
        <f>D13+D22+D40+D50+D55+D59+D77+D82+D102+D98+D90</f>
        <v>0</v>
      </c>
      <c r="E103" s="260">
        <f>E13+E22+E40+E50+E55+E59+E77+E82+E102+E98+E90</f>
        <v>100</v>
      </c>
      <c r="F103" s="260">
        <f>F13+F22+F40+F50+F55+F59+F77+F82+F102+F98+F90</f>
        <v>15960</v>
      </c>
      <c r="G103" s="257">
        <f>E103/B103</f>
        <v>1.0204081632653061</v>
      </c>
      <c r="H103" s="257">
        <f t="shared" si="7"/>
        <v>1.0390625</v>
      </c>
      <c r="I103" s="261" t="s">
        <v>125</v>
      </c>
    </row>
    <row r="104" spans="1:11" ht="15.75" customHeight="1">
      <c r="A104" s="273" t="s">
        <v>133</v>
      </c>
      <c r="B104" s="273"/>
      <c r="C104" s="273"/>
      <c r="D104" s="273"/>
      <c r="E104" s="273"/>
      <c r="F104" s="273"/>
      <c r="G104" s="273"/>
      <c r="H104" s="273"/>
      <c r="I104" s="273"/>
      <c r="J104" s="263"/>
      <c r="K104" s="263"/>
    </row>
    <row r="105" spans="1:11" ht="15.75" customHeight="1">
      <c r="A105" s="262" t="s">
        <v>134</v>
      </c>
      <c r="B105" s="262"/>
      <c r="C105" s="262"/>
      <c r="D105" s="262"/>
      <c r="E105" s="262"/>
      <c r="F105" s="262"/>
      <c r="G105" s="262"/>
      <c r="H105" s="262"/>
      <c r="I105" s="262"/>
      <c r="J105" s="263"/>
      <c r="K105" s="263"/>
    </row>
    <row r="106" spans="1:11" ht="15.75" customHeight="1">
      <c r="A106" s="263"/>
      <c r="B106" s="263"/>
      <c r="C106" s="263"/>
      <c r="D106" s="263"/>
      <c r="E106" s="263"/>
      <c r="F106" s="263"/>
      <c r="G106" s="263"/>
      <c r="H106" s="263"/>
      <c r="I106" s="263"/>
      <c r="J106" s="263"/>
      <c r="K106" s="263"/>
    </row>
    <row r="107" spans="1:11" ht="15.75" customHeight="1">
      <c r="A107" s="263"/>
      <c r="B107" s="263"/>
      <c r="C107" s="263"/>
      <c r="D107" s="263"/>
      <c r="E107" s="263"/>
      <c r="F107" s="263"/>
      <c r="G107" s="263"/>
      <c r="H107" s="263"/>
      <c r="I107" s="263"/>
      <c r="J107" s="263"/>
      <c r="K107" s="263"/>
    </row>
    <row r="108" spans="1:11">
      <c r="A108" s="192" t="s">
        <v>288</v>
      </c>
    </row>
    <row r="109" spans="1:11">
      <c r="A109" s="266" t="s">
        <v>117</v>
      </c>
      <c r="B109" s="266"/>
      <c r="C109" s="266"/>
      <c r="D109" s="266"/>
      <c r="E109" s="266"/>
      <c r="F109" s="266"/>
      <c r="G109" s="267"/>
      <c r="H109" s="266" t="s">
        <v>107</v>
      </c>
      <c r="I109" s="268"/>
    </row>
    <row r="110" spans="1:11">
      <c r="A110" s="269"/>
      <c r="B110" s="270"/>
      <c r="C110" s="269"/>
      <c r="D110" s="269"/>
      <c r="E110" s="269"/>
      <c r="F110" s="269"/>
      <c r="G110" s="271"/>
    </row>
    <row r="111" spans="1:11">
      <c r="A111" s="269"/>
      <c r="B111" s="270"/>
      <c r="C111" s="269"/>
      <c r="D111" s="269"/>
      <c r="E111" s="269"/>
      <c r="F111" s="269"/>
      <c r="G111" s="271"/>
    </row>
    <row r="112" spans="1:11">
      <c r="A112" s="269"/>
      <c r="B112" s="269"/>
      <c r="C112" s="269"/>
      <c r="D112" s="269"/>
      <c r="E112" s="269"/>
      <c r="F112" s="269"/>
      <c r="G112" s="271"/>
    </row>
    <row r="113" spans="1:10">
      <c r="A113" s="272" t="s">
        <v>108</v>
      </c>
      <c r="B113" s="272"/>
      <c r="C113" s="266"/>
      <c r="D113" s="266"/>
      <c r="E113" s="266"/>
      <c r="F113" s="266"/>
      <c r="G113" s="267"/>
    </row>
    <row r="114" spans="1:10">
      <c r="A114" s="266"/>
      <c r="B114" s="266"/>
      <c r="C114" s="266"/>
      <c r="D114" s="266"/>
      <c r="E114" s="266"/>
      <c r="F114" s="266"/>
      <c r="G114" s="267"/>
    </row>
    <row r="115" spans="1:10">
      <c r="A115" s="266"/>
      <c r="B115" s="266"/>
      <c r="C115" s="266"/>
      <c r="D115" s="266"/>
      <c r="E115" s="266"/>
      <c r="F115" s="266"/>
      <c r="G115" s="267"/>
    </row>
    <row r="116" spans="1:10">
      <c r="A116" s="266" t="s">
        <v>109</v>
      </c>
      <c r="B116" s="266"/>
      <c r="C116" s="266"/>
      <c r="D116" s="266"/>
      <c r="E116" s="266"/>
      <c r="F116" s="266"/>
      <c r="G116" s="267"/>
      <c r="H116" s="266" t="s">
        <v>110</v>
      </c>
      <c r="I116" s="268"/>
      <c r="J116" s="267"/>
    </row>
  </sheetData>
  <mergeCells count="17">
    <mergeCell ref="A78:A81"/>
    <mergeCell ref="A2:I2"/>
    <mergeCell ref="A3:A4"/>
    <mergeCell ref="B3:C3"/>
    <mergeCell ref="D3:I3"/>
    <mergeCell ref="A6:A12"/>
    <mergeCell ref="A14:A21"/>
    <mergeCell ref="A23:A39"/>
    <mergeCell ref="A41:A49"/>
    <mergeCell ref="A51:A54"/>
    <mergeCell ref="A56:A58"/>
    <mergeCell ref="A60:A76"/>
    <mergeCell ref="A83:A89"/>
    <mergeCell ref="A91:A97"/>
    <mergeCell ref="A99:A101"/>
    <mergeCell ref="A104:I104"/>
    <mergeCell ref="A105:I105"/>
  </mergeCells>
  <pageMargins left="0.70866141732283472" right="0.70866141732283472" top="0.74803149606299213" bottom="0.74803149606299213"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4</vt:i4>
      </vt:variant>
      <vt:variant>
        <vt:lpstr>Zakresy nazwane</vt:lpstr>
      </vt:variant>
      <vt:variant>
        <vt:i4>4</vt:i4>
      </vt:variant>
    </vt:vector>
  </HeadingPairs>
  <TitlesOfParts>
    <vt:vector size="8" baseType="lpstr">
      <vt:lpstr>Instytucja</vt:lpstr>
      <vt:lpstr>Zatrudnienie</vt:lpstr>
      <vt:lpstr>Część opisowa</vt:lpstr>
      <vt:lpstr>Część merytoryczna</vt:lpstr>
      <vt:lpstr>'Część merytoryczna'!Obszar_wydruku</vt:lpstr>
      <vt:lpstr>'Część opisowa'!Obszar_wydruku</vt:lpstr>
      <vt:lpstr>Instytucja!Obszar_wydruku</vt:lpstr>
      <vt:lpstr>Zatrudnienie!Obszar_wydruku</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install</dc:creator>
  <cp:lastModifiedBy>install</cp:lastModifiedBy>
  <cp:lastPrinted>2013-04-19T09:41:35Z</cp:lastPrinted>
  <dcterms:created xsi:type="dcterms:W3CDTF">2013-01-02T13:01:28Z</dcterms:created>
  <dcterms:modified xsi:type="dcterms:W3CDTF">2013-04-19T09:46:01Z</dcterms:modified>
</cp:coreProperties>
</file>